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1 - Bourací práce" sheetId="2" r:id="rId2"/>
    <sheet name="02 - Nové konstrukce" sheetId="3" r:id="rId3"/>
    <sheet name="03 - Elektroinstalace" sheetId="4" r:id="rId4"/>
    <sheet name="04 - VRN" sheetId="5" r:id="rId5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'01 - Bourací práce'!$C$122:$K$156</definedName>
    <definedName name="_xlnm.Print_Area" localSheetId="1">'01 - Bourací práce'!$C$4:$J$76,'01 - Bourací práce'!$C$82:$J$104,'01 - Bourací práce'!$C$110:$K$156</definedName>
    <definedName name="_xlnm.Print_Titles" localSheetId="1">'01 - Bourací práce'!$122:$122</definedName>
    <definedName name="_xlnm._FilterDatabase" localSheetId="2" hidden="1">'02 - Nové konstrukce'!$C$125:$K$182</definedName>
    <definedName name="_xlnm.Print_Area" localSheetId="2">'02 - Nové konstrukce'!$C$4:$J$76,'02 - Nové konstrukce'!$C$82:$J$107,'02 - Nové konstrukce'!$C$113:$K$182</definedName>
    <definedName name="_xlnm.Print_Titles" localSheetId="2">'02 - Nové konstrukce'!$125:$125</definedName>
    <definedName name="_xlnm._FilterDatabase" localSheetId="3" hidden="1">'03 - Elektroinstalace'!$C$118:$K$143</definedName>
    <definedName name="_xlnm.Print_Area" localSheetId="3">'03 - Elektroinstalace'!$C$4:$J$76,'03 - Elektroinstalace'!$C$82:$J$100,'03 - Elektroinstalace'!$C$106:$K$143</definedName>
    <definedName name="_xlnm.Print_Titles" localSheetId="3">'03 - Elektroinstalace'!$118:$118</definedName>
    <definedName name="_xlnm._FilterDatabase" localSheetId="4" hidden="1">'04 - VRN'!$C$117:$K$129</definedName>
    <definedName name="_xlnm.Print_Area" localSheetId="4">'04 - VRN'!$C$4:$J$76,'04 - VRN'!$C$82:$J$99,'04 - VRN'!$C$105:$K$129</definedName>
    <definedName name="_xlnm.Print_Titles" localSheetId="4">'04 - VRN'!$117:$117</definedName>
  </definedNames>
  <calcPr/>
</workbook>
</file>

<file path=xl/calcChain.xml><?xml version="1.0" encoding="utf-8"?>
<calcChain xmlns="http://schemas.openxmlformats.org/spreadsheetml/2006/main">
  <c i="5" l="1" r="J37"/>
  <c r="J36"/>
  <c i="1" r="AY98"/>
  <c i="5" r="J35"/>
  <c i="1" r="AX98"/>
  <c i="5" r="BI129"/>
  <c r="BH129"/>
  <c r="BG129"/>
  <c r="BE129"/>
  <c r="BK129"/>
  <c r="J129"/>
  <c r="BF129"/>
  <c r="BI128"/>
  <c r="BH128"/>
  <c r="BG128"/>
  <c r="BE128"/>
  <c r="BK128"/>
  <c r="J128"/>
  <c r="BF128"/>
  <c r="BI127"/>
  <c r="BH127"/>
  <c r="BG127"/>
  <c r="BE127"/>
  <c r="BK127"/>
  <c r="J127"/>
  <c r="BF127"/>
  <c r="BI126"/>
  <c r="BH126"/>
  <c r="BG126"/>
  <c r="BE126"/>
  <c r="BK126"/>
  <c r="J126"/>
  <c r="BF126"/>
  <c r="BI125"/>
  <c r="BH125"/>
  <c r="BG125"/>
  <c r="BE125"/>
  <c r="BK125"/>
  <c r="J125"/>
  <c r="BF125"/>
  <c r="BI123"/>
  <c r="BH123"/>
  <c r="BG123"/>
  <c r="BE123"/>
  <c r="T123"/>
  <c r="R123"/>
  <c r="P123"/>
  <c r="BI122"/>
  <c r="BH122"/>
  <c r="BG122"/>
  <c r="BE122"/>
  <c r="T122"/>
  <c r="R122"/>
  <c r="P122"/>
  <c r="BI121"/>
  <c r="BH121"/>
  <c r="BG121"/>
  <c r="BE121"/>
  <c r="T121"/>
  <c r="R121"/>
  <c r="P121"/>
  <c r="BI120"/>
  <c r="BH120"/>
  <c r="BG120"/>
  <c r="BE120"/>
  <c r="T120"/>
  <c r="R120"/>
  <c r="P120"/>
  <c r="J115"/>
  <c r="J114"/>
  <c r="F114"/>
  <c r="F112"/>
  <c r="E110"/>
  <c r="J92"/>
  <c r="J91"/>
  <c r="F91"/>
  <c r="F89"/>
  <c r="E87"/>
  <c r="J18"/>
  <c r="E18"/>
  <c r="F92"/>
  <c r="J17"/>
  <c r="J12"/>
  <c r="J112"/>
  <c r="E7"/>
  <c r="E108"/>
  <c i="4" r="J37"/>
  <c r="J36"/>
  <c i="1" r="AY97"/>
  <c i="4" r="J35"/>
  <c i="1" r="AX97"/>
  <c i="4" r="BI143"/>
  <c r="BH143"/>
  <c r="BG143"/>
  <c r="BE143"/>
  <c r="BK143"/>
  <c r="J143"/>
  <c r="BF143"/>
  <c r="BI142"/>
  <c r="BH142"/>
  <c r="BG142"/>
  <c r="BE142"/>
  <c r="BK142"/>
  <c r="J142"/>
  <c r="BF142"/>
  <c r="BI141"/>
  <c r="BH141"/>
  <c r="BG141"/>
  <c r="BE141"/>
  <c r="BK141"/>
  <c r="J141"/>
  <c r="BF141"/>
  <c r="BI140"/>
  <c r="BH140"/>
  <c r="BG140"/>
  <c r="BE140"/>
  <c r="BK140"/>
  <c r="J140"/>
  <c r="BF140"/>
  <c r="BI139"/>
  <c r="BH139"/>
  <c r="BG139"/>
  <c r="BE139"/>
  <c r="BK139"/>
  <c r="J139"/>
  <c r="BF139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BI124"/>
  <c r="BH124"/>
  <c r="BG124"/>
  <c r="BE124"/>
  <c r="T124"/>
  <c r="R124"/>
  <c r="P124"/>
  <c r="BI123"/>
  <c r="BH123"/>
  <c r="BG123"/>
  <c r="BE123"/>
  <c r="T123"/>
  <c r="R123"/>
  <c r="P123"/>
  <c r="BI122"/>
  <c r="BH122"/>
  <c r="BG122"/>
  <c r="BE122"/>
  <c r="T122"/>
  <c r="R122"/>
  <c r="P122"/>
  <c r="J116"/>
  <c r="J115"/>
  <c r="F115"/>
  <c r="F113"/>
  <c r="E111"/>
  <c r="J92"/>
  <c r="J91"/>
  <c r="F91"/>
  <c r="F89"/>
  <c r="E87"/>
  <c r="J18"/>
  <c r="E18"/>
  <c r="F116"/>
  <c r="J17"/>
  <c r="J12"/>
  <c r="J89"/>
  <c r="E7"/>
  <c r="E109"/>
  <c i="3" r="J37"/>
  <c r="J36"/>
  <c i="1" r="AY96"/>
  <c i="3" r="J35"/>
  <c i="1" r="AX96"/>
  <c i="3" r="BI182"/>
  <c r="BH182"/>
  <c r="BG182"/>
  <c r="BE182"/>
  <c r="BK182"/>
  <c r="J182"/>
  <c r="BF182"/>
  <c r="BI181"/>
  <c r="BH181"/>
  <c r="BG181"/>
  <c r="BE181"/>
  <c r="BK181"/>
  <c r="J181"/>
  <c r="BF181"/>
  <c r="BI180"/>
  <c r="BH180"/>
  <c r="BG180"/>
  <c r="BE180"/>
  <c r="BK180"/>
  <c r="J180"/>
  <c r="BF180"/>
  <c r="BI179"/>
  <c r="BH179"/>
  <c r="BG179"/>
  <c r="BE179"/>
  <c r="BK179"/>
  <c r="J179"/>
  <c r="BF179"/>
  <c r="BI178"/>
  <c r="BH178"/>
  <c r="BG178"/>
  <c r="BE178"/>
  <c r="BK178"/>
  <c r="J178"/>
  <c r="BF178"/>
  <c r="BI176"/>
  <c r="BH176"/>
  <c r="BG176"/>
  <c r="BE176"/>
  <c r="T176"/>
  <c r="R176"/>
  <c r="P176"/>
  <c r="BI175"/>
  <c r="BH175"/>
  <c r="BG175"/>
  <c r="BE175"/>
  <c r="T175"/>
  <c r="R175"/>
  <c r="P175"/>
  <c r="BI173"/>
  <c r="BH173"/>
  <c r="BG173"/>
  <c r="BE173"/>
  <c r="T173"/>
  <c r="R173"/>
  <c r="P173"/>
  <c r="BI172"/>
  <c r="BH172"/>
  <c r="BG172"/>
  <c r="BE172"/>
  <c r="T172"/>
  <c r="R172"/>
  <c r="P172"/>
  <c r="BI167"/>
  <c r="BH167"/>
  <c r="BG167"/>
  <c r="BE167"/>
  <c r="T167"/>
  <c r="R167"/>
  <c r="P167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56"/>
  <c r="BH156"/>
  <c r="BG156"/>
  <c r="BE156"/>
  <c r="T156"/>
  <c r="R156"/>
  <c r="P156"/>
  <c r="BI154"/>
  <c r="BH154"/>
  <c r="BG154"/>
  <c r="BE154"/>
  <c r="T154"/>
  <c r="R154"/>
  <c r="P154"/>
  <c r="BI153"/>
  <c r="BH153"/>
  <c r="BG153"/>
  <c r="BE153"/>
  <c r="T153"/>
  <c r="R153"/>
  <c r="P153"/>
  <c r="BI150"/>
  <c r="BH150"/>
  <c r="BG150"/>
  <c r="BE150"/>
  <c r="T150"/>
  <c r="T149"/>
  <c r="R150"/>
  <c r="R149"/>
  <c r="P150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4"/>
  <c r="BH144"/>
  <c r="BG144"/>
  <c r="BE144"/>
  <c r="T144"/>
  <c r="R144"/>
  <c r="P144"/>
  <c r="BI143"/>
  <c r="BH143"/>
  <c r="BG143"/>
  <c r="BE143"/>
  <c r="T143"/>
  <c r="R143"/>
  <c r="P143"/>
  <c r="BI142"/>
  <c r="BH142"/>
  <c r="BG142"/>
  <c r="BE142"/>
  <c r="T142"/>
  <c r="R142"/>
  <c r="P142"/>
  <c r="BI139"/>
  <c r="BH139"/>
  <c r="BG139"/>
  <c r="BE139"/>
  <c r="T139"/>
  <c r="R139"/>
  <c r="P139"/>
  <c r="BI135"/>
  <c r="BH135"/>
  <c r="BG135"/>
  <c r="BE135"/>
  <c r="T135"/>
  <c r="R135"/>
  <c r="P135"/>
  <c r="BI134"/>
  <c r="BH134"/>
  <c r="BG134"/>
  <c r="BE134"/>
  <c r="T134"/>
  <c r="R134"/>
  <c r="P134"/>
  <c r="BI129"/>
  <c r="BH129"/>
  <c r="BG129"/>
  <c r="BE129"/>
  <c r="T129"/>
  <c r="R129"/>
  <c r="P129"/>
  <c r="J123"/>
  <c r="J122"/>
  <c r="F122"/>
  <c r="F120"/>
  <c r="E118"/>
  <c r="J92"/>
  <c r="J91"/>
  <c r="F91"/>
  <c r="F89"/>
  <c r="E87"/>
  <c r="J18"/>
  <c r="E18"/>
  <c r="F123"/>
  <c r="J17"/>
  <c r="J12"/>
  <c r="J120"/>
  <c r="E7"/>
  <c r="E116"/>
  <c i="2" r="J37"/>
  <c r="J36"/>
  <c i="1" r="AY95"/>
  <c i="2" r="J35"/>
  <c i="1" r="AX95"/>
  <c i="2" r="BI156"/>
  <c r="BH156"/>
  <c r="BG156"/>
  <c r="BE156"/>
  <c r="BK156"/>
  <c r="J156"/>
  <c r="BF156"/>
  <c r="BI155"/>
  <c r="BH155"/>
  <c r="BG155"/>
  <c r="BE155"/>
  <c r="BK155"/>
  <c r="J155"/>
  <c r="BF155"/>
  <c r="BI154"/>
  <c r="BH154"/>
  <c r="BG154"/>
  <c r="BE154"/>
  <c r="BK154"/>
  <c r="J154"/>
  <c r="BF154"/>
  <c r="BI153"/>
  <c r="BH153"/>
  <c r="BG153"/>
  <c r="BE153"/>
  <c r="BK153"/>
  <c r="J153"/>
  <c r="BF153"/>
  <c r="BI152"/>
  <c r="BH152"/>
  <c r="BG152"/>
  <c r="BE152"/>
  <c r="BK152"/>
  <c r="J152"/>
  <c r="BF152"/>
  <c r="BI150"/>
  <c r="BH150"/>
  <c r="BG150"/>
  <c r="BE150"/>
  <c r="T150"/>
  <c r="T149"/>
  <c r="R150"/>
  <c r="R149"/>
  <c r="P150"/>
  <c r="P149"/>
  <c r="BI145"/>
  <c r="BH145"/>
  <c r="BG145"/>
  <c r="BE145"/>
  <c r="T145"/>
  <c r="T144"/>
  <c r="T143"/>
  <c r="R145"/>
  <c r="R144"/>
  <c r="R143"/>
  <c r="P145"/>
  <c r="P144"/>
  <c r="P143"/>
  <c r="BI142"/>
  <c r="BH142"/>
  <c r="BG142"/>
  <c r="BE142"/>
  <c r="T142"/>
  <c r="R142"/>
  <c r="P142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0"/>
  <c r="BH130"/>
  <c r="BG130"/>
  <c r="BE130"/>
  <c r="T130"/>
  <c r="R130"/>
  <c r="P130"/>
  <c r="BI126"/>
  <c r="BH126"/>
  <c r="BG126"/>
  <c r="BE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1" r="L90"/>
  <c r="AM90"/>
  <c r="AM89"/>
  <c r="L89"/>
  <c r="AM87"/>
  <c r="L87"/>
  <c r="L85"/>
  <c r="L84"/>
  <c i="5" r="J123"/>
  <c r="BK122"/>
  <c i="4" r="BK127"/>
  <c r="J122"/>
  <c i="3" r="BK175"/>
  <c r="J173"/>
  <c r="J172"/>
  <c r="BK164"/>
  <c r="J150"/>
  <c r="BK143"/>
  <c r="J139"/>
  <c i="2" r="J150"/>
  <c r="J140"/>
  <c r="J139"/>
  <c i="4" r="J136"/>
  <c r="BK132"/>
  <c r="BK130"/>
  <c r="BK126"/>
  <c r="BK124"/>
  <c i="3" r="BK167"/>
  <c r="BK165"/>
  <c r="J163"/>
  <c r="BK154"/>
  <c r="J153"/>
  <c r="BK147"/>
  <c r="BK142"/>
  <c r="BK135"/>
  <c r="J129"/>
  <c i="2" r="BK140"/>
  <c r="J126"/>
  <c i="5" r="BK123"/>
  <c r="J122"/>
  <c r="J121"/>
  <c i="4" r="BK136"/>
  <c r="BK134"/>
  <c r="J133"/>
  <c r="BK131"/>
  <c i="3" r="J167"/>
  <c r="J156"/>
  <c r="J146"/>
  <c r="BK144"/>
  <c r="BK139"/>
  <c i="2" r="BK150"/>
  <c r="BK142"/>
  <c r="J137"/>
  <c r="BK126"/>
  <c i="5" r="BK121"/>
  <c i="4" r="J137"/>
  <c r="J134"/>
  <c r="J131"/>
  <c r="J130"/>
  <c r="BK129"/>
  <c i="3" r="BK172"/>
  <c r="J144"/>
  <c r="J135"/>
  <c r="BK134"/>
  <c i="2" r="J142"/>
  <c r="BK138"/>
  <c i="5" r="J120"/>
  <c i="4" r="BK137"/>
  <c r="BK128"/>
  <c r="J123"/>
  <c i="3" r="J176"/>
  <c r="BK156"/>
  <c r="BK153"/>
  <c i="2" r="J145"/>
  <c r="BK136"/>
  <c i="4" r="J135"/>
  <c r="BK133"/>
  <c r="J129"/>
  <c r="J128"/>
  <c r="J126"/>
  <c r="BK123"/>
  <c i="3" r="J165"/>
  <c r="BK163"/>
  <c r="J154"/>
  <c r="J143"/>
  <c i="2" r="BK139"/>
  <c r="J130"/>
  <c i="5" r="BK120"/>
  <c i="4" r="BK135"/>
  <c r="J125"/>
  <c i="3" r="BK176"/>
  <c r="BK148"/>
  <c r="J147"/>
  <c r="BK146"/>
  <c r="J142"/>
  <c r="BK129"/>
  <c i="2" r="BK145"/>
  <c i="1" r="AS94"/>
  <c i="4" r="J132"/>
  <c r="J127"/>
  <c r="BK125"/>
  <c r="J124"/>
  <c r="BK122"/>
  <c i="3" r="J175"/>
  <c r="BK173"/>
  <c r="J164"/>
  <c r="BK150"/>
  <c r="J148"/>
  <c r="J134"/>
  <c i="2" r="J138"/>
  <c r="BK137"/>
  <c r="J136"/>
  <c r="BK130"/>
  <c l="1" r="BK135"/>
  <c r="J135"/>
  <c r="J99"/>
  <c i="3" r="P141"/>
  <c r="T155"/>
  <c r="R174"/>
  <c i="2" r="P135"/>
  <c i="3" r="P128"/>
  <c r="P127"/>
  <c r="T152"/>
  <c r="T151"/>
  <c r="T166"/>
  <c i="4" r="P121"/>
  <c r="P120"/>
  <c r="P119"/>
  <c i="1" r="AU97"/>
  <c i="2" r="BK125"/>
  <c r="BK124"/>
  <c i="3" r="R141"/>
  <c r="BK166"/>
  <c r="J166"/>
  <c r="J104"/>
  <c r="BK174"/>
  <c r="J174"/>
  <c r="J105"/>
  <c i="4" r="R121"/>
  <c r="R120"/>
  <c r="R119"/>
  <c i="2" r="R135"/>
  <c i="3" r="BK141"/>
  <c r="J141"/>
  <c r="J99"/>
  <c r="BK152"/>
  <c r="J152"/>
  <c r="J102"/>
  <c r="P155"/>
  <c r="BK177"/>
  <c r="J177"/>
  <c r="J106"/>
  <c i="4" r="BK138"/>
  <c r="J138"/>
  <c r="J99"/>
  <c i="2" r="R125"/>
  <c r="R124"/>
  <c r="R123"/>
  <c i="3" r="BK128"/>
  <c r="R155"/>
  <c r="T174"/>
  <c i="5" r="P119"/>
  <c r="P118"/>
  <c i="1" r="AU98"/>
  <c i="2" r="P125"/>
  <c r="P124"/>
  <c r="P123"/>
  <c i="1" r="AU95"/>
  <c i="3" r="T141"/>
  <c r="BK155"/>
  <c r="J155"/>
  <c r="J103"/>
  <c r="R166"/>
  <c i="4" r="T121"/>
  <c r="T120"/>
  <c r="T119"/>
  <c i="5" r="R119"/>
  <c r="R118"/>
  <c i="2" r="T125"/>
  <c r="BK151"/>
  <c r="J151"/>
  <c r="J103"/>
  <c i="3" r="T128"/>
  <c r="T127"/>
  <c r="T126"/>
  <c r="R152"/>
  <c r="R151"/>
  <c r="P166"/>
  <c i="5" r="T119"/>
  <c r="T118"/>
  <c i="2" r="T135"/>
  <c i="3" r="R128"/>
  <c r="R127"/>
  <c r="R126"/>
  <c r="P152"/>
  <c r="P151"/>
  <c r="P174"/>
  <c i="4" r="BK121"/>
  <c r="BK120"/>
  <c r="J120"/>
  <c r="J97"/>
  <c i="5" r="BK119"/>
  <c r="J119"/>
  <c r="J97"/>
  <c r="BK124"/>
  <c r="J124"/>
  <c r="J98"/>
  <c i="2" r="E85"/>
  <c r="F92"/>
  <c r="BF126"/>
  <c r="BF139"/>
  <c r="BF142"/>
  <c r="BF150"/>
  <c r="BK149"/>
  <c r="J149"/>
  <c r="J102"/>
  <c i="3" r="F92"/>
  <c r="BF148"/>
  <c i="4" r="F92"/>
  <c r="BF130"/>
  <c i="3" r="J89"/>
  <c r="BF135"/>
  <c r="BF147"/>
  <c r="BF154"/>
  <c r="BF163"/>
  <c r="BF165"/>
  <c r="BF167"/>
  <c i="4" r="BF123"/>
  <c r="BF128"/>
  <c r="BF129"/>
  <c i="2" r="J117"/>
  <c r="BK144"/>
  <c r="J144"/>
  <c r="J101"/>
  <c i="3" r="E85"/>
  <c r="BF134"/>
  <c r="BF139"/>
  <c i="4" r="BF135"/>
  <c r="BF137"/>
  <c i="2" r="BF138"/>
  <c r="BF140"/>
  <c i="3" r="BF129"/>
  <c r="BF142"/>
  <c r="BF143"/>
  <c r="BF144"/>
  <c r="BF146"/>
  <c r="BF172"/>
  <c i="4" r="E85"/>
  <c i="5" r="BF122"/>
  <c r="BF123"/>
  <c i="2" r="BF145"/>
  <c i="3" r="BF150"/>
  <c r="BF153"/>
  <c r="BF164"/>
  <c r="BF175"/>
  <c i="4" r="J113"/>
  <c r="BF122"/>
  <c i="5" r="J89"/>
  <c r="F115"/>
  <c i="3" r="BF173"/>
  <c i="4" r="BF124"/>
  <c r="BF126"/>
  <c i="2" r="BF137"/>
  <c i="3" r="BF176"/>
  <c i="4" r="BF127"/>
  <c r="BF133"/>
  <c r="BF134"/>
  <c r="BF136"/>
  <c i="5" r="BF121"/>
  <c i="2" r="BF130"/>
  <c r="BF136"/>
  <c i="3" r="BF156"/>
  <c r="BK149"/>
  <c r="J149"/>
  <c r="J100"/>
  <c i="4" r="BF125"/>
  <c r="BF131"/>
  <c r="BF132"/>
  <c i="5" r="E85"/>
  <c r="BF120"/>
  <c i="3" r="F37"/>
  <c i="1" r="BD96"/>
  <c i="2" r="F33"/>
  <c i="1" r="AZ95"/>
  <c i="3" r="J33"/>
  <c i="1" r="AV96"/>
  <c i="5" r="F33"/>
  <c i="1" r="AZ98"/>
  <c i="2" r="F35"/>
  <c i="1" r="BB95"/>
  <c i="2" r="F36"/>
  <c i="1" r="BC95"/>
  <c i="2" r="J33"/>
  <c i="1" r="AV95"/>
  <c i="5" r="F36"/>
  <c i="1" r="BC98"/>
  <c i="4" r="F36"/>
  <c i="1" r="BC97"/>
  <c i="5" r="F37"/>
  <c i="1" r="BD98"/>
  <c i="3" r="F35"/>
  <c i="1" r="BB96"/>
  <c i="4" r="F33"/>
  <c i="1" r="AZ97"/>
  <c i="4" r="J33"/>
  <c i="1" r="AV97"/>
  <c i="5" r="J33"/>
  <c i="1" r="AV98"/>
  <c i="3" r="F36"/>
  <c i="1" r="BC96"/>
  <c i="3" r="F33"/>
  <c i="1" r="AZ96"/>
  <c i="5" r="F35"/>
  <c i="1" r="BB98"/>
  <c i="4" r="F37"/>
  <c i="1" r="BD97"/>
  <c i="2" r="F37"/>
  <c i="1" r="BD95"/>
  <c i="4" r="F35"/>
  <c i="1" r="BB97"/>
  <c i="3" l="1" r="BK127"/>
  <c r="J127"/>
  <c r="J97"/>
  <c r="P126"/>
  <c i="1" r="AU96"/>
  <c i="2" r="T124"/>
  <c r="T123"/>
  <c r="BK143"/>
  <c r="J143"/>
  <c r="J100"/>
  <c r="J125"/>
  <c r="J98"/>
  <c i="3" r="BK151"/>
  <c r="J151"/>
  <c r="J101"/>
  <c i="2" r="J124"/>
  <c r="J97"/>
  <c i="3" r="J128"/>
  <c r="J98"/>
  <c i="4" r="BK119"/>
  <c r="J119"/>
  <c r="J121"/>
  <c r="J98"/>
  <c i="5" r="BK118"/>
  <c r="J118"/>
  <c r="J30"/>
  <c i="1" r="AG98"/>
  <c r="BC94"/>
  <c r="AY94"/>
  <c r="BD94"/>
  <c r="W33"/>
  <c i="5" r="J34"/>
  <c i="1" r="AW98"/>
  <c r="AT98"/>
  <c r="AU94"/>
  <c i="3" r="J34"/>
  <c i="1" r="AW96"/>
  <c r="AT96"/>
  <c r="AZ94"/>
  <c r="W29"/>
  <c i="4" r="J30"/>
  <c i="1" r="AG97"/>
  <c i="4" r="J34"/>
  <c i="1" r="AW97"/>
  <c r="AT97"/>
  <c i="2" r="F34"/>
  <c i="1" r="BA95"/>
  <c i="2" r="J34"/>
  <c i="1" r="AW95"/>
  <c r="AT95"/>
  <c r="BB94"/>
  <c r="W31"/>
  <c i="5" r="F34"/>
  <c i="1" r="BA98"/>
  <c i="3" r="F34"/>
  <c i="1" r="BA96"/>
  <c i="4" r="F34"/>
  <c i="1" r="BA97"/>
  <c i="4" l="1" r="J39"/>
  <c i="5" r="J39"/>
  <c i="2" r="BK123"/>
  <c r="J123"/>
  <c i="4" r="J96"/>
  <c i="5" r="J96"/>
  <c i="3" r="BK126"/>
  <c r="J126"/>
  <c r="J96"/>
  <c i="1" r="AN98"/>
  <c r="AN97"/>
  <c r="BA94"/>
  <c r="W30"/>
  <c i="2" r="J30"/>
  <c i="1" r="AG95"/>
  <c r="AN95"/>
  <c r="W32"/>
  <c r="AV94"/>
  <c r="AK29"/>
  <c r="AX94"/>
  <c i="2" l="1" r="J39"/>
  <c r="J96"/>
  <c i="1" r="AW94"/>
  <c r="AK30"/>
  <c i="3" r="J30"/>
  <c i="1" r="AG96"/>
  <c r="AN96"/>
  <c i="3" l="1" r="J39"/>
  <c i="1" r="AT94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<sst xmlns="http://schemas.openxmlformats.org/spreadsheetml/2006/main">
  <si>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</si>
  <si>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</si>
  <si>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</si>
  <si>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</si>
  <si>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</si>
  <si>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{13f220d5-eccc-4c86-9e2f-a0e00a20040f}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</si>
  <si>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</si>
  <si>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</si>
  <si>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</si>
  <si>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</si>
  <si>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</si>
  <si>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</si>
  <si>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</si>
  <si>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</si>
  <si>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20MT003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</si>
  <si>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</si>
  <si>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</si>
  <si>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Výtah Jánská</t>
  </si>
  <si>
    <t>KSO:</t>
  </si>
  <si>
    <t>CC-CZ:</t>
  </si>
  <si>
    <t>Místo:</t>
  </si>
  <si>
    <t>Jánská 18/20, 602 00 Brno</t>
  </si>
  <si>
    <t>Datum:</t>
  </si>
  <si>
    <t>20. 1. 2020</t>
  </si>
  <si>
    <t>Zadavatel:</t>
  </si>
  <si>
    <t>IČ:</t>
  </si>
  <si>
    <t>449 927 85</t>
  </si>
  <si>
    <t>Statutární město Brno</t>
  </si>
  <si>
    <t>DIČ:</t>
  </si>
  <si>
    <t>CZ449 927 85</t>
  </si>
  <si>
    <t>Uchazeč:</t>
  </si>
  <si>
    <t>Vyplň údaj</t>
  </si>
  <si>
    <t>Projektant:</t>
  </si>
  <si>
    <t>872 453 02</t>
  </si>
  <si>
    <t>Ing. et Ing. Pavel Vyskočil</t>
  </si>
  <si>
    <t>CZ872 453 02</t>
  </si>
  <si>
    <t>True</t>
  </si>
  <si>
    <t>Zpracovatel:</t>
  </si>
  <si>
    <t>253 330 46</t>
  </si>
  <si>
    <t>STAGA stavební agentura s.r.o.</t>
  </si>
  <si>
    <t>CZ253 330 46</t>
  </si>
  <si>
    <t>Poznámka:</t>
  </si>
  <si>
    <t>Rozpočet slouží pouze a výhradně pro výběr zhotovitele, nikoliv jako výrobní. Množství v položkách je předpokládané a řídí se po vzoru vyhláškou č. 169/2016 Sb. Zhotovitel je povinen zkontrolovat rozpočet a doplnit chybějící položky. V opačném případě je zhotovitel povinen upozornit zadavatele na případné nedostatky. Ceny v nabídce musí vycházet nejen z předloženého soupisu výkonů, ale i ze znalosti celého projektu. Prostudování kompletní dokumentace je nedílnou podmínkou předložení nabídky. Veškeré konstrukce se dodávají jako plně funkční celek. Položky označeny D+M jsou kalkulovány včetně přesunu hmot.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</si>
  <si>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</si>
  <si>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</si>
  <si>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</si>
  <si>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</si>
  <si>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</si>
  <si>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</si>
  <si>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</si>
  <si>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</si>
  <si>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</si>
  <si>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</si>
  <si>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</si>
  <si>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</si>
  <si>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</si>
  <si>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</si>
  <si>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</si>
  <si>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</si>
  <si>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</si>
  <si>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</si>
  <si>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</si>
  <si>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</si>
  <si>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</si>
  <si>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</si>
  <si>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</si>
  <si>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</si>
  <si>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</si>
  <si>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</si>
  <si>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</si>
  <si>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</si>
  <si>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</si>
  <si>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</si>
  <si>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</si>
  <si>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</si>
  <si>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</si>
  <si>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</si>
  <si>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</si>
  <si>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</si>
  <si>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</si>
  <si>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</si>
  <si>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</si>
  <si>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</si>
  <si>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</si>
  <si>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</si>
  <si>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</si>
  <si>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</si>
  <si>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</si>
  <si>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</si>
  <si>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</si>
  <si>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</si>
  <si>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</si>
  <si>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{86847da4-595a-43fd-a35c-fd052b660151}</t>
  </si>
  <si>
    <t>02</t>
  </si>
  <si>
    <t>Nové konstrukce</t>
  </si>
  <si>
    <t>{4cc89d08-08e1-41d3-8208-f8ac1a9b6c34}</t>
  </si>
  <si>
    <t>03</t>
  </si>
  <si>
    <t>Elektroinstalace</t>
  </si>
  <si>
    <t>{1ebe1705-3b51-4af3-9961-1c6758aa442c}</t>
  </si>
  <si>
    <t>04</t>
  </si>
  <si>
    <t>VRN</t>
  </si>
  <si>
    <t>{07cc284c-acdc-4609-a1be-4c5045e285e4}</t>
  </si>
  <si>
    <t>KRYCÍ LIST SOUPISU PRACÍ</t>
  </si>
  <si>
    <t>Objekt:</t>
  </si>
  <si>
    <t>01 - Bourací práce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</si>
  <si>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</si>
  <si>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</si>
  <si>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</si>
  <si>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</si>
  <si>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</si>
  <si>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</si>
  <si>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</si>
  <si>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</si>
  <si>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</si>
  <si>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</si>
  <si>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OST - Ostatní</t>
  </si>
  <si>
    <t xml:space="preserve">VP -   Vícepráce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</si>
  <si>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</si>
  <si>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</si>
  <si>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</si>
  <si>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</si>
  <si>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</si>
  <si>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</si>
  <si>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</si>
  <si>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</si>
  <si>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</si>
  <si>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</si>
  <si>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</si>
  <si>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</si>
  <si>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</si>
  <si>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</si>
  <si>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</si>
  <si>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</si>
  <si>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</si>
  <si>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</si>
  <si>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</si>
  <si>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968072455</t>
  </si>
  <si>
    <t xml:space="preserve">Vybourání kovových rámů oken s křídly, dveřních zárubní, vrat, stěn, ostění nebo obkladů  dveřních zárubní, plochy do 2 m2</t>
  </si>
  <si>
    <t>m2</t>
  </si>
  <si>
    <t>CS ÚRS 2020 01</t>
  </si>
  <si>
    <t>4</t>
  </si>
  <si>
    <t>2</t>
  </si>
  <si>
    <t>518574083</t>
  </si>
  <si>
    <t>VV</t>
  </si>
  <si>
    <t>Vybourání zárubní (š * v * p)</t>
  </si>
  <si>
    <t>(0,66*1,96)+(0,90*2,00)+(1,10*2,15)*6</t>
  </si>
  <si>
    <t>Součet</t>
  </si>
  <si>
    <t>978013121</t>
  </si>
  <si>
    <t>Otlučení vápenných nebo vápenocementových omítek vnitřních ploch stěn s vyškrabáním spar, s očištěním zdiva, v rozsahu přes 5 do 10 %</t>
  </si>
  <si>
    <t>571793232</t>
  </si>
  <si>
    <t>Otlučení omítky (dl * v) - otvory (š * v)</t>
  </si>
  <si>
    <t>(1,20*2+1,75*2)*22,70</t>
  </si>
  <si>
    <t>-(1,10*2,15*6+0,66*1,96)</t>
  </si>
  <si>
    <t>997</t>
  </si>
  <si>
    <t>Přesun sutě</t>
  </si>
  <si>
    <t>3</t>
  </si>
  <si>
    <t>997002611</t>
  </si>
  <si>
    <t xml:space="preserve">Nakládání suti a vybouraných hmot na dopravní prostředek  pro vodorovné přemístění</t>
  </si>
  <si>
    <t>t</t>
  </si>
  <si>
    <t>-610756421</t>
  </si>
  <si>
    <t>997013215</t>
  </si>
  <si>
    <t xml:space="preserve">Vnitrostaveništní doprava suti a vybouraných hmot  vodorovně do 50 m svisle ručně pro budovy a haly výšky přes 15 do 18 m</t>
  </si>
  <si>
    <t>-1361614778</t>
  </si>
  <si>
    <t>5</t>
  </si>
  <si>
    <t>997013219</t>
  </si>
  <si>
    <t xml:space="preserve">Vnitrostaveništní doprava suti a vybouraných hmot  vodorovně do 50 m Příplatek k cenám -3111 až -3217 za zvětšenou vodorovnou dopravu přes vymezenou dopravní vzdálenost za každých dalších i započatých 10 m</t>
  </si>
  <si>
    <t>1705365126</t>
  </si>
  <si>
    <t>6</t>
  </si>
  <si>
    <t>997013501</t>
  </si>
  <si>
    <t xml:space="preserve">Odvoz suti a vybouraných hmot na skládku nebo meziskládku  se složením, na vzdálenost do 1 km</t>
  </si>
  <si>
    <t>1351999731</t>
  </si>
  <si>
    <t>7</t>
  </si>
  <si>
    <t>997013509</t>
  </si>
  <si>
    <t xml:space="preserve">Odvoz suti a vybouraných hmot na skládku nebo meziskládku  se složením, na vzdálenost Příplatek k ceně za každý další i započatý 1 km přes 1 km</t>
  </si>
  <si>
    <t>1922393697</t>
  </si>
  <si>
    <t>1,787*5 'Přepočtené koeficientem množství</t>
  </si>
  <si>
    <t>8</t>
  </si>
  <si>
    <t>997013631</t>
  </si>
  <si>
    <t>Poplatek za uložení stavebního odpadu na skládce (skládkovné) směsného stavebního a demoličního zatříděného do Katalogu odpadů pod kódem 17 09 04</t>
  </si>
  <si>
    <t>-1941151746</t>
  </si>
  <si>
    <t>PSV</t>
  </si>
  <si>
    <t>Práce a dodávky PSV</t>
  </si>
  <si>
    <t>767</t>
  </si>
  <si>
    <t>Konstrukce zámečnické</t>
  </si>
  <si>
    <t>767691822</t>
  </si>
  <si>
    <t>Ostatní práce - vyvěšení nebo zavěšení kovových křídel s případným uložením a opětovným zavěšením po provedení stavebních změn dveří, plochy do 2 m2</t>
  </si>
  <si>
    <t>kus</t>
  </si>
  <si>
    <t>16</t>
  </si>
  <si>
    <t>261230083</t>
  </si>
  <si>
    <t>Vyvešení křídel (p)</t>
  </si>
  <si>
    <t>OST</t>
  </si>
  <si>
    <t>Ostatní</t>
  </si>
  <si>
    <t>10</t>
  </si>
  <si>
    <t>OST000X1</t>
  </si>
  <si>
    <t>Demontáž a ekologická likvidace stávajícího výtahu vč. strojovny a doplńků (dle PD)</t>
  </si>
  <si>
    <t>kpl</t>
  </si>
  <si>
    <t>512</t>
  </si>
  <si>
    <t>-46595161</t>
  </si>
  <si>
    <t>VP</t>
  </si>
  <si>
    <t xml:space="preserve">  Vícepráce</t>
  </si>
  <si>
    <t>PN</t>
  </si>
  <si>
    <t>02 - Nové konstrukce</t>
  </si>
  <si>
    <t xml:space="preserve">    6 - Úpravy povrchů, podlahy a osazování výplní</t>
  </si>
  <si>
    <t xml:space="preserve">    998 - Přesun hmot</t>
  </si>
  <si>
    <t xml:space="preserve">    777 - Podlahy lité</t>
  </si>
  <si>
    <t xml:space="preserve">    784 - Dokončovací práce - malby a tapety</t>
  </si>
  <si>
    <t>Úpravy povrchů, podlahy a osazování výplní</t>
  </si>
  <si>
    <t>611325421</t>
  </si>
  <si>
    <t>Oprava vápenocementové omítky vnitřních ploch štukové dvouvrstvé, tloušťky do 20 mm a tloušťky štuku do 3 mm stropů, v rozsahu opravované plochy do 10%</t>
  </si>
  <si>
    <t>2012073499</t>
  </si>
  <si>
    <t>Oprava omítky (dl * v) - otvory (š * v)</t>
  </si>
  <si>
    <t>612315213</t>
  </si>
  <si>
    <t>Vápenná omítka jednotlivých malých ploch hladká na stěnách, plochy jednotlivě přes 0,25 do 1 m2</t>
  </si>
  <si>
    <t>-1745443570</t>
  </si>
  <si>
    <t>622143004</t>
  </si>
  <si>
    <t xml:space="preserve">Montáž omítkových profilů  plastových, pozinkovaných nebo dřevěných upevněných vtlačením do podkladní vrstvy nebo přibitím začišťovacích samolepících pro vytvoření dilatujícího spoje s okenním rámem</t>
  </si>
  <si>
    <t>m</t>
  </si>
  <si>
    <t>980567544</t>
  </si>
  <si>
    <t>Omítka - lišta (dl)</t>
  </si>
  <si>
    <t>(0,66+1,96*2)+(0,90+2,00*2)+(1,10+2,15*2)*6</t>
  </si>
  <si>
    <t>M</t>
  </si>
  <si>
    <t>59051476</t>
  </si>
  <si>
    <t>profil začišťovací PVC 9mm s výztužnou tkaninou pro ostění ETICS</t>
  </si>
  <si>
    <t>1261108930</t>
  </si>
  <si>
    <t>41,88*1,1 'Přepočtené koeficientem množství</t>
  </si>
  <si>
    <t>943211112</t>
  </si>
  <si>
    <t xml:space="preserve">Montáž lešení prostorového rámového lehkého pracovního s podlahami  s provozním zatížením tř. 3 do 200 kg/m2, výšky přes 10 do 25 m</t>
  </si>
  <si>
    <t>m3</t>
  </si>
  <si>
    <t>1592074132</t>
  </si>
  <si>
    <t>943211119</t>
  </si>
  <si>
    <t xml:space="preserve">Montáž lešení prostorového rámového lehkého pracovního s podlahami  Příplatek k cenám za půdorysnou plochu do 6 m2</t>
  </si>
  <si>
    <t>82848741</t>
  </si>
  <si>
    <t>943211212</t>
  </si>
  <si>
    <t xml:space="preserve">Montáž lešení prostorového rámového lehkého pracovního s podlahami  Příplatek za první a každý další den použití lešení k ceně -1112</t>
  </si>
  <si>
    <t>-920309452</t>
  </si>
  <si>
    <t>48*14 'Přepočtené koeficientem množství</t>
  </si>
  <si>
    <t>943211812</t>
  </si>
  <si>
    <t xml:space="preserve">Demontáž lešení prostorového rámového lehkého pracovního s podlahami  s provozním zatížením tř. 3 do 200 kg/m2, výšky přes 10 do 25 m</t>
  </si>
  <si>
    <t>-102509634</t>
  </si>
  <si>
    <t>949101111</t>
  </si>
  <si>
    <t xml:space="preserve">Lešení pomocné pracovní pro objekty pozemních staveb  pro zatížení do 150 kg/m2, o výšce lešeňové podlahy do 1,9 m</t>
  </si>
  <si>
    <t>-1710225556</t>
  </si>
  <si>
    <t>952901111</t>
  </si>
  <si>
    <t xml:space="preserve">Vyčištění budov nebo objektů před předáním do užívání  budov bytové nebo občanské výstavby, světlé výšky podlaží do 4 m</t>
  </si>
  <si>
    <t>885131339</t>
  </si>
  <si>
    <t>998</t>
  </si>
  <si>
    <t>Přesun hmot</t>
  </si>
  <si>
    <t>11</t>
  </si>
  <si>
    <t>998018003</t>
  </si>
  <si>
    <t xml:space="preserve">Přesun hmot pro budovy občanské výstavby, bydlení, výrobu a služby  ruční - bez užití mechanizace vodorovná dopravní vzdálenost do 100 m pro budovy s jakoukoliv nosnou konstrukcí výšky přes 12 do 24 m</t>
  </si>
  <si>
    <t>-390683033</t>
  </si>
  <si>
    <t>12</t>
  </si>
  <si>
    <t>767000X1</t>
  </si>
  <si>
    <t>D+M dveře protipožární do strojovny 790x2100 mm vč. zárubně, kování a povrchové úpravy (dle PD)</t>
  </si>
  <si>
    <t>441651406</t>
  </si>
  <si>
    <t>13</t>
  </si>
  <si>
    <t>767000X2</t>
  </si>
  <si>
    <t>D+M dveře protipožární do šachty v 1.PP 600x1960 mm vč. zárubně, kování a povrchové úpravy (dle PD)</t>
  </si>
  <si>
    <t>506234911</t>
  </si>
  <si>
    <t>777</t>
  </si>
  <si>
    <t>Podlahy lité</t>
  </si>
  <si>
    <t>14</t>
  </si>
  <si>
    <t>777131109</t>
  </si>
  <si>
    <t>Penetrační nátěr podlahy epoxidový odolný proti vzlínání olejů</t>
  </si>
  <si>
    <t>658165124</t>
  </si>
  <si>
    <t>Nátěr podlahy - penetrace (dl * š)</t>
  </si>
  <si>
    <t>šachta</t>
  </si>
  <si>
    <t>1,20*1,75</t>
  </si>
  <si>
    <t>strojovna</t>
  </si>
  <si>
    <t>2,57*2,95</t>
  </si>
  <si>
    <t>777611141</t>
  </si>
  <si>
    <t>Krycí nátěr podlahy chemicky odolný epoxidový</t>
  </si>
  <si>
    <t>-466079955</t>
  </si>
  <si>
    <t>998777103</t>
  </si>
  <si>
    <t xml:space="preserve">Přesun hmot pro podlahy lité  stanovený z hmotnosti přesunovaného materiálu vodorovná dopravní vzdálenost do 50 m v objektech výšky přes 12 do 24 m</t>
  </si>
  <si>
    <t>464251422</t>
  </si>
  <si>
    <t>17</t>
  </si>
  <si>
    <t>998777181</t>
  </si>
  <si>
    <t xml:space="preserve">Přesun hmot pro podlahy lité  stanovený z hmotnosti přesunovaného materiálu Příplatek k cenám za přesun prováděný bez použití mechanizace pro jakoukoliv výšku objektu</t>
  </si>
  <si>
    <t>-389264958</t>
  </si>
  <si>
    <t>784</t>
  </si>
  <si>
    <t>Dokončovací práce - malby a tapety</t>
  </si>
  <si>
    <t>18</t>
  </si>
  <si>
    <t>784111005</t>
  </si>
  <si>
    <t>Oprášení (ometení) podkladu v místnostech výšky přes 5,00 m</t>
  </si>
  <si>
    <t>-1629705588</t>
  </si>
  <si>
    <t>Malby (dl * v)</t>
  </si>
  <si>
    <t>19</t>
  </si>
  <si>
    <t>784181105</t>
  </si>
  <si>
    <t>Penetrace podkladu jednonásobná základní akrylátová v místnostech výšky přes 5,00 m</t>
  </si>
  <si>
    <t>-1737534070</t>
  </si>
  <si>
    <t>20</t>
  </si>
  <si>
    <t>784221105</t>
  </si>
  <si>
    <t>Malby z malířských směsí otěruvzdorných za sucha dvojnásobné, bílé za sucha otěruvzdorné dobře v místnostech výšky přes 5,00 m</t>
  </si>
  <si>
    <t>988675765</t>
  </si>
  <si>
    <t>D+M výtah vč. dveří a doplňků (dle PD)</t>
  </si>
  <si>
    <t>-1853089436</t>
  </si>
  <si>
    <t>22</t>
  </si>
  <si>
    <t>OST000X2</t>
  </si>
  <si>
    <t>Stavební přípomoc</t>
  </si>
  <si>
    <t>-501708725</t>
  </si>
  <si>
    <t>03 - Elektroinstalace</t>
  </si>
  <si>
    <t xml:space="preserve">    741 - Elektroinstalace - silnoproud</t>
  </si>
  <si>
    <t>741</t>
  </si>
  <si>
    <t>Elektroinstalace - silnoproud</t>
  </si>
  <si>
    <t>210810057R0R</t>
  </si>
  <si>
    <t>Kabel CXKH-R 5 x 10 mm2 pevně uložený</t>
  </si>
  <si>
    <t>-1987267487</t>
  </si>
  <si>
    <t>341118554R</t>
  </si>
  <si>
    <t>kabel 1-CXKH-R; bezhalogenový oheňretardující silový; pevné uložení v obyčejném popř.vlhkém prostředí; Cu jádro kulaté jednodrátové (RE); počet a průřez žil 5x10mm2; vnější průměr 18,0 mm; teplota použití -15 až 90 °C; max.provoz.teplota při zkratu 250 °C</t>
  </si>
  <si>
    <t>-1345717065</t>
  </si>
  <si>
    <t>210810045R0R</t>
  </si>
  <si>
    <t>Kabel CXKH-R 3 x 1,5 mm2 pevně uložený</t>
  </si>
  <si>
    <t>-886025015</t>
  </si>
  <si>
    <t>341118515R</t>
  </si>
  <si>
    <t>kabel 1-CXKH-R; bezhalogenový oheňretardující silový; pevné uložení v obyčejném popř.vlhkém prostředí; Cu jádro kulaté jednodrátové (RE); počet a průřez žil 3x1,5mm2; vnější průměr 9,0 mm; teplota použití -15 až 90 °C; max.provoz.teplota při zkratu 250 °C</t>
  </si>
  <si>
    <t>-1200855147</t>
  </si>
  <si>
    <t>210800647RT1</t>
  </si>
  <si>
    <t>Montáž vodiče H07V-K (CYA), 10 mm2, uloženého pevně, včetně dodávky vodiče</t>
  </si>
  <si>
    <t>96227616</t>
  </si>
  <si>
    <t>210800649RT1</t>
  </si>
  <si>
    <t>Montáž vodiče H07V-K (CYA), 25 mm2, uloženého pevně, včetně dodávky vodiče</t>
  </si>
  <si>
    <t>56316827</t>
  </si>
  <si>
    <t>210-001</t>
  </si>
  <si>
    <t>Provedení uzemnění</t>
  </si>
  <si>
    <t>1978716514</t>
  </si>
  <si>
    <t>210-002</t>
  </si>
  <si>
    <t>Uložení kabelu v šachtě, vč. uchycení</t>
  </si>
  <si>
    <t>705667845</t>
  </si>
  <si>
    <t>210-004</t>
  </si>
  <si>
    <t>Osvětlení nástupíšť dle PD včetne LED páskou zdroje,hliníkového profilu, dodávky a montáže, 1PP,, 20W/m, 0,9m,2200lm/m</t>
  </si>
  <si>
    <t>764354721</t>
  </si>
  <si>
    <t>210-008</t>
  </si>
  <si>
    <t>Požární ucpávky, dle PBŘ</t>
  </si>
  <si>
    <t>780132902</t>
  </si>
  <si>
    <t>210-009</t>
  </si>
  <si>
    <t>Zasekení kabelové drážky 3x3, vč. zapravení</t>
  </si>
  <si>
    <t>807205315</t>
  </si>
  <si>
    <t>210-010</t>
  </si>
  <si>
    <t>Průraz zdivem</t>
  </si>
  <si>
    <t>-95233390</t>
  </si>
  <si>
    <t>210-011</t>
  </si>
  <si>
    <t>Revize</t>
  </si>
  <si>
    <t>-1065031088</t>
  </si>
  <si>
    <t>210-012</t>
  </si>
  <si>
    <t>Úklid</t>
  </si>
  <si>
    <t>-1389025235</t>
  </si>
  <si>
    <t>34195KPL</t>
  </si>
  <si>
    <t>Podružný elektroinstalační materiál</t>
  </si>
  <si>
    <t>2099254366</t>
  </si>
  <si>
    <t>741000X1</t>
  </si>
  <si>
    <t>D+M výměna vypínače a stropního svítidla vč. zapravení a doplňků (dle PD)</t>
  </si>
  <si>
    <t>-1729944160</t>
  </si>
  <si>
    <t>04 - VRN</t>
  </si>
  <si>
    <t>VRN - Vedlejší rozpočtové náklady</t>
  </si>
  <si>
    <t>Vedlejší rozpočtové náklady</t>
  </si>
  <si>
    <t>VRN000X1</t>
  </si>
  <si>
    <t>Zařízení staveniště</t>
  </si>
  <si>
    <t>800493964</t>
  </si>
  <si>
    <t>VRN000X2</t>
  </si>
  <si>
    <t>Ztížené provozní vlivy</t>
  </si>
  <si>
    <t>3705896</t>
  </si>
  <si>
    <t>VRN000X3</t>
  </si>
  <si>
    <t>Přesun kapacit</t>
  </si>
  <si>
    <t>1322657950</t>
  </si>
  <si>
    <t>VRN000X4</t>
  </si>
  <si>
    <t>Inženýrská činnost</t>
  </si>
  <si>
    <t>-1436255577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</si>
</sst>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4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2" xfId="0" applyFont="1" applyFill="1" applyBorder="1" applyAlignment="1" applyProtection="1">
      <alignment horizontal="center" vertical="center"/>
      <protection locked="0"/>
    </xf>
    <xf numFmtId="49" fontId="0" fillId="2" borderId="22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left" vertical="center" wrapText="1"/>
      <protection locked="0"/>
    </xf>
    <xf numFmtId="0" fontId="0" fillId="2" borderId="22" xfId="0" applyFont="1" applyFill="1" applyBorder="1" applyAlignment="1" applyProtection="1">
      <alignment horizontal="center" vertical="center" wrapText="1"/>
      <protection locked="0"/>
    </xf>
    <xf numFmtId="167" fontId="0" fillId="2" borderId="22" xfId="0" applyNumberFormat="1" applyFont="1" applyFill="1" applyBorder="1" applyAlignment="1" applyProtection="1">
      <alignment vertical="center"/>
      <protection locked="0"/>
    </xf>
    <xf numFmtId="4" fontId="0" fillId="2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1" fillId="2" borderId="22" xfId="0" applyFont="1" applyFill="1" applyBorder="1" applyAlignment="1" applyProtection="1">
      <alignment horizontal="left" vertical="center"/>
      <protection locked="0"/>
    </xf>
    <xf numFmtId="0" fontId="21" fillId="2" borderId="22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33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34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35</v>
      </c>
      <c r="AO17" s="22"/>
      <c r="AP17" s="22"/>
      <c r="AQ17" s="22"/>
      <c r="AR17" s="20"/>
      <c r="BE17" s="31"/>
      <c r="BS17" s="17" t="s">
        <v>36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37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38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39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40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41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71.25" customHeight="1">
      <c r="B23" s="21"/>
      <c r="C23" s="22"/>
      <c r="D23" s="22"/>
      <c r="E23" s="36" t="s">
        <v>42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47</v>
      </c>
      <c r="E29" s="47"/>
      <c r="F29" s="32" t="s">
        <v>48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50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51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52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53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54</v>
      </c>
      <c r="U35" s="54"/>
      <c r="V35" s="54"/>
      <c r="W35" s="54"/>
      <c r="X35" s="56" t="s">
        <v>55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58</v>
      </c>
      <c r="AI60" s="42"/>
      <c r="AJ60" s="42"/>
      <c r="AK60" s="42"/>
      <c r="AL60" s="42"/>
      <c r="AM60" s="64" t="s">
        <v>59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60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61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58</v>
      </c>
      <c r="AI75" s="42"/>
      <c r="AJ75" s="42"/>
      <c r="AK75" s="42"/>
      <c r="AL75" s="42"/>
      <c r="AM75" s="64" t="s">
        <v>59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62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20MT003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Výtah Jánská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Jánská 18/20, 602 00 Brno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20. 1. 2020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Statutární město Brno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>Ing. et Ing. Pavel Vyskočil</v>
      </c>
      <c r="AN89" s="71"/>
      <c r="AO89" s="71"/>
      <c r="AP89" s="71"/>
      <c r="AQ89" s="40"/>
      <c r="AR89" s="44"/>
      <c r="AS89" s="81" t="s">
        <v>63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25.6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37</v>
      </c>
      <c r="AJ90" s="40"/>
      <c r="AK90" s="40"/>
      <c r="AL90" s="40"/>
      <c r="AM90" s="80" t="str">
        <f>IF(E20="","",E20)</f>
        <v>STAGA stavební agentura s.r.o.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64</v>
      </c>
      <c r="D92" s="94"/>
      <c r="E92" s="94"/>
      <c r="F92" s="94"/>
      <c r="G92" s="94"/>
      <c r="H92" s="95"/>
      <c r="I92" s="96" t="s">
        <v>65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66</v>
      </c>
      <c r="AH92" s="94"/>
      <c r="AI92" s="94"/>
      <c r="AJ92" s="94"/>
      <c r="AK92" s="94"/>
      <c r="AL92" s="94"/>
      <c r="AM92" s="94"/>
      <c r="AN92" s="96" t="s">
        <v>67</v>
      </c>
      <c r="AO92" s="94"/>
      <c r="AP92" s="98"/>
      <c r="AQ92" s="99" t="s">
        <v>68</v>
      </c>
      <c r="AR92" s="44"/>
      <c r="AS92" s="100" t="s">
        <v>69</v>
      </c>
      <c r="AT92" s="101" t="s">
        <v>70</v>
      </c>
      <c r="AU92" s="101" t="s">
        <v>71</v>
      </c>
      <c r="AV92" s="101" t="s">
        <v>72</v>
      </c>
      <c r="AW92" s="101" t="s">
        <v>73</v>
      </c>
      <c r="AX92" s="101" t="s">
        <v>74</v>
      </c>
      <c r="AY92" s="101" t="s">
        <v>75</v>
      </c>
      <c r="AZ92" s="101" t="s">
        <v>76</v>
      </c>
      <c r="BA92" s="101" t="s">
        <v>77</v>
      </c>
      <c r="BB92" s="101" t="s">
        <v>78</v>
      </c>
      <c r="BC92" s="101" t="s">
        <v>79</v>
      </c>
      <c r="BD92" s="102" t="s">
        <v>80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81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ROUND(SUM(AG95:AG98),2)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ROUND(SUM(AS95:AS98),2)</f>
        <v>0</v>
      </c>
      <c r="AT94" s="114">
        <f>ROUND(SUM(AV94:AW94),2)</f>
        <v>0</v>
      </c>
      <c r="AU94" s="115">
        <f>ROUND(SUM(AU95:AU98),5)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ROUND(SUM(AZ95:AZ98),2)</f>
        <v>0</v>
      </c>
      <c r="BA94" s="114">
        <f>ROUND(SUM(BA95:BA98),2)</f>
        <v>0</v>
      </c>
      <c r="BB94" s="114">
        <f>ROUND(SUM(BB95:BB98),2)</f>
        <v>0</v>
      </c>
      <c r="BC94" s="114">
        <f>ROUND(SUM(BC95:BC98),2)</f>
        <v>0</v>
      </c>
      <c r="BD94" s="116">
        <f>ROUND(SUM(BD95:BD98),2)</f>
        <v>0</v>
      </c>
      <c r="BE94" s="6"/>
      <c r="BS94" s="117" t="s">
        <v>82</v>
      </c>
      <c r="BT94" s="117" t="s">
        <v>83</v>
      </c>
      <c r="BU94" s="118" t="s">
        <v>84</v>
      </c>
      <c r="BV94" s="117" t="s">
        <v>85</v>
      </c>
      <c r="BW94" s="117" t="s">
        <v>5</v>
      </c>
      <c r="BX94" s="117" t="s">
        <v>86</v>
      </c>
      <c r="CL94" s="117" t="s">
        <v>1</v>
      </c>
    </row>
    <row r="95" s="7" customFormat="1" ht="16.5" customHeight="1">
      <c r="A95" s="119" t="s">
        <v>87</v>
      </c>
      <c r="B95" s="120"/>
      <c r="C95" s="121"/>
      <c r="D95" s="122" t="s">
        <v>88</v>
      </c>
      <c r="E95" s="122"/>
      <c r="F95" s="122"/>
      <c r="G95" s="122"/>
      <c r="H95" s="122"/>
      <c r="I95" s="123"/>
      <c r="J95" s="122" t="s">
        <v>89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'01 - Bourací práce'!J30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90</v>
      </c>
      <c r="AR95" s="126"/>
      <c r="AS95" s="127">
        <v>0</v>
      </c>
      <c r="AT95" s="128">
        <f>ROUND(SUM(AV95:AW95),2)</f>
        <v>0</v>
      </c>
      <c r="AU95" s="129">
        <f>'01 - Bourací práce'!P123</f>
        <v>0</v>
      </c>
      <c r="AV95" s="128">
        <f>'01 - Bourací práce'!J33</f>
        <v>0</v>
      </c>
      <c r="AW95" s="128">
        <f>'01 - Bourací práce'!J34</f>
        <v>0</v>
      </c>
      <c r="AX95" s="128">
        <f>'01 - Bourací práce'!J35</f>
        <v>0</v>
      </c>
      <c r="AY95" s="128">
        <f>'01 - Bourací práce'!J36</f>
        <v>0</v>
      </c>
      <c r="AZ95" s="128">
        <f>'01 - Bourací práce'!F33</f>
        <v>0</v>
      </c>
      <c r="BA95" s="128">
        <f>'01 - Bourací práce'!F34</f>
        <v>0</v>
      </c>
      <c r="BB95" s="128">
        <f>'01 - Bourací práce'!F35</f>
        <v>0</v>
      </c>
      <c r="BC95" s="128">
        <f>'01 - Bourací práce'!F36</f>
        <v>0</v>
      </c>
      <c r="BD95" s="130">
        <f>'01 - Bourací práce'!F37</f>
        <v>0</v>
      </c>
      <c r="BE95" s="7"/>
      <c r="BT95" s="131" t="s">
        <v>91</v>
      </c>
      <c r="BV95" s="131" t="s">
        <v>85</v>
      </c>
      <c r="BW95" s="131" t="s">
        <v>92</v>
      </c>
      <c r="BX95" s="131" t="s">
        <v>5</v>
      </c>
      <c r="CL95" s="131" t="s">
        <v>1</v>
      </c>
      <c r="CM95" s="131" t="s">
        <v>91</v>
      </c>
    </row>
    <row r="96" s="7" customFormat="1" ht="16.5" customHeight="1">
      <c r="A96" s="119" t="s">
        <v>87</v>
      </c>
      <c r="B96" s="120"/>
      <c r="C96" s="121"/>
      <c r="D96" s="122" t="s">
        <v>93</v>
      </c>
      <c r="E96" s="122"/>
      <c r="F96" s="122"/>
      <c r="G96" s="122"/>
      <c r="H96" s="122"/>
      <c r="I96" s="123"/>
      <c r="J96" s="122" t="s">
        <v>94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'02 - Nové konstrukce'!J30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90</v>
      </c>
      <c r="AR96" s="126"/>
      <c r="AS96" s="127">
        <v>0</v>
      </c>
      <c r="AT96" s="128">
        <f>ROUND(SUM(AV96:AW96),2)</f>
        <v>0</v>
      </c>
      <c r="AU96" s="129">
        <f>'02 - Nové konstrukce'!P126</f>
        <v>0</v>
      </c>
      <c r="AV96" s="128">
        <f>'02 - Nové konstrukce'!J33</f>
        <v>0</v>
      </c>
      <c r="AW96" s="128">
        <f>'02 - Nové konstrukce'!J34</f>
        <v>0</v>
      </c>
      <c r="AX96" s="128">
        <f>'02 - Nové konstrukce'!J35</f>
        <v>0</v>
      </c>
      <c r="AY96" s="128">
        <f>'02 - Nové konstrukce'!J36</f>
        <v>0</v>
      </c>
      <c r="AZ96" s="128">
        <f>'02 - Nové konstrukce'!F33</f>
        <v>0</v>
      </c>
      <c r="BA96" s="128">
        <f>'02 - Nové konstrukce'!F34</f>
        <v>0</v>
      </c>
      <c r="BB96" s="128">
        <f>'02 - Nové konstrukce'!F35</f>
        <v>0</v>
      </c>
      <c r="BC96" s="128">
        <f>'02 - Nové konstrukce'!F36</f>
        <v>0</v>
      </c>
      <c r="BD96" s="130">
        <f>'02 - Nové konstrukce'!F37</f>
        <v>0</v>
      </c>
      <c r="BE96" s="7"/>
      <c r="BT96" s="131" t="s">
        <v>91</v>
      </c>
      <c r="BV96" s="131" t="s">
        <v>85</v>
      </c>
      <c r="BW96" s="131" t="s">
        <v>95</v>
      </c>
      <c r="BX96" s="131" t="s">
        <v>5</v>
      </c>
      <c r="CL96" s="131" t="s">
        <v>1</v>
      </c>
      <c r="CM96" s="131" t="s">
        <v>91</v>
      </c>
    </row>
    <row r="97" s="7" customFormat="1" ht="16.5" customHeight="1">
      <c r="A97" s="119" t="s">
        <v>87</v>
      </c>
      <c r="B97" s="120"/>
      <c r="C97" s="121"/>
      <c r="D97" s="122" t="s">
        <v>96</v>
      </c>
      <c r="E97" s="122"/>
      <c r="F97" s="122"/>
      <c r="G97" s="122"/>
      <c r="H97" s="122"/>
      <c r="I97" s="123"/>
      <c r="J97" s="122" t="s">
        <v>97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'03 - Elektroinstalace'!J30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90</v>
      </c>
      <c r="AR97" s="126"/>
      <c r="AS97" s="127">
        <v>0</v>
      </c>
      <c r="AT97" s="128">
        <f>ROUND(SUM(AV97:AW97),2)</f>
        <v>0</v>
      </c>
      <c r="AU97" s="129">
        <f>'03 - Elektroinstalace'!P119</f>
        <v>0</v>
      </c>
      <c r="AV97" s="128">
        <f>'03 - Elektroinstalace'!J33</f>
        <v>0</v>
      </c>
      <c r="AW97" s="128">
        <f>'03 - Elektroinstalace'!J34</f>
        <v>0</v>
      </c>
      <c r="AX97" s="128">
        <f>'03 - Elektroinstalace'!J35</f>
        <v>0</v>
      </c>
      <c r="AY97" s="128">
        <f>'03 - Elektroinstalace'!J36</f>
        <v>0</v>
      </c>
      <c r="AZ97" s="128">
        <f>'03 - Elektroinstalace'!F33</f>
        <v>0</v>
      </c>
      <c r="BA97" s="128">
        <f>'03 - Elektroinstalace'!F34</f>
        <v>0</v>
      </c>
      <c r="BB97" s="128">
        <f>'03 - Elektroinstalace'!F35</f>
        <v>0</v>
      </c>
      <c r="BC97" s="128">
        <f>'03 - Elektroinstalace'!F36</f>
        <v>0</v>
      </c>
      <c r="BD97" s="130">
        <f>'03 - Elektroinstalace'!F37</f>
        <v>0</v>
      </c>
      <c r="BE97" s="7"/>
      <c r="BT97" s="131" t="s">
        <v>91</v>
      </c>
      <c r="BV97" s="131" t="s">
        <v>85</v>
      </c>
      <c r="BW97" s="131" t="s">
        <v>98</v>
      </c>
      <c r="BX97" s="131" t="s">
        <v>5</v>
      </c>
      <c r="CL97" s="131" t="s">
        <v>1</v>
      </c>
      <c r="CM97" s="131" t="s">
        <v>91</v>
      </c>
    </row>
    <row r="98" s="7" customFormat="1" ht="16.5" customHeight="1">
      <c r="A98" s="119" t="s">
        <v>87</v>
      </c>
      <c r="B98" s="120"/>
      <c r="C98" s="121"/>
      <c r="D98" s="122" t="s">
        <v>99</v>
      </c>
      <c r="E98" s="122"/>
      <c r="F98" s="122"/>
      <c r="G98" s="122"/>
      <c r="H98" s="122"/>
      <c r="I98" s="123"/>
      <c r="J98" s="122" t="s">
        <v>100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'04 - VRN'!J30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90</v>
      </c>
      <c r="AR98" s="126"/>
      <c r="AS98" s="132">
        <v>0</v>
      </c>
      <c r="AT98" s="133">
        <f>ROUND(SUM(AV98:AW98),2)</f>
        <v>0</v>
      </c>
      <c r="AU98" s="134">
        <f>'04 - VRN'!P118</f>
        <v>0</v>
      </c>
      <c r="AV98" s="133">
        <f>'04 - VRN'!J33</f>
        <v>0</v>
      </c>
      <c r="AW98" s="133">
        <f>'04 - VRN'!J34</f>
        <v>0</v>
      </c>
      <c r="AX98" s="133">
        <f>'04 - VRN'!J35</f>
        <v>0</v>
      </c>
      <c r="AY98" s="133">
        <f>'04 - VRN'!J36</f>
        <v>0</v>
      </c>
      <c r="AZ98" s="133">
        <f>'04 - VRN'!F33</f>
        <v>0</v>
      </c>
      <c r="BA98" s="133">
        <f>'04 - VRN'!F34</f>
        <v>0</v>
      </c>
      <c r="BB98" s="133">
        <f>'04 - VRN'!F35</f>
        <v>0</v>
      </c>
      <c r="BC98" s="133">
        <f>'04 - VRN'!F36</f>
        <v>0</v>
      </c>
      <c r="BD98" s="135">
        <f>'04 - VRN'!F37</f>
        <v>0</v>
      </c>
      <c r="BE98" s="7"/>
      <c r="BT98" s="131" t="s">
        <v>91</v>
      </c>
      <c r="BV98" s="131" t="s">
        <v>85</v>
      </c>
      <c r="BW98" s="131" t="s">
        <v>101</v>
      </c>
      <c r="BX98" s="131" t="s">
        <v>5</v>
      </c>
      <c r="CL98" s="131" t="s">
        <v>1</v>
      </c>
      <c r="CM98" s="131" t="s">
        <v>91</v>
      </c>
    </row>
    <row r="99" s="2" customFormat="1" ht="30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F99" s="40"/>
      <c r="AG99" s="40"/>
      <c r="AH99" s="40"/>
      <c r="AI99" s="40"/>
      <c r="AJ99" s="40"/>
      <c r="AK99" s="40"/>
      <c r="AL99" s="40"/>
      <c r="AM99" s="40"/>
      <c r="AN99" s="40"/>
      <c r="AO99" s="40"/>
      <c r="AP99" s="40"/>
      <c r="AQ99" s="40"/>
      <c r="AR99" s="44"/>
      <c r="AS99" s="38"/>
      <c r="AT99" s="38"/>
      <c r="AU99" s="38"/>
      <c r="AV99" s="38"/>
      <c r="AW99" s="38"/>
      <c r="AX99" s="38"/>
      <c r="AY99" s="38"/>
      <c r="AZ99" s="38"/>
      <c r="BA99" s="38"/>
      <c r="BB99" s="38"/>
      <c r="BC99" s="38"/>
      <c r="BD99" s="38"/>
      <c r="B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Y100" s="67"/>
      <c r="Z100" s="67"/>
      <c r="AA100" s="67"/>
      <c r="AB100" s="67"/>
      <c r="AC100" s="67"/>
      <c r="AD100" s="67"/>
      <c r="AE100" s="67"/>
      <c r="AF100" s="67"/>
      <c r="AG100" s="67"/>
      <c r="AH100" s="67"/>
      <c r="AI100" s="67"/>
      <c r="AJ100" s="67"/>
      <c r="AK100" s="67"/>
      <c r="AL100" s="67"/>
      <c r="AM100" s="67"/>
      <c r="AN100" s="67"/>
      <c r="AO100" s="67"/>
      <c r="AP100" s="67"/>
      <c r="AQ100" s="67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</sheetData>
  <sheetProtection sheet="1" formatColumns="0" formatRows="0" objects="1" scenarios="1" spinCount="100000" saltValue="CzApFUtOdphtZORsZ5ljPLmE2V6+9aJtOd2viYR7RvdqyOIF153Tg1C44mjspQ+qeKV9fwSnuEFmF+y+MBjQAg==" hashValue="4Y2zeQw3F/od3PviI4npNFext/tWyORMvTv3PGeEHGY2pqq/EgkfzvE63YosJPVobMvni1rOnYmD0WHFgT0jx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01 - Bourací práce'!C2" display="/"/>
    <hyperlink ref="A96" location="'02 - Nové konstrukce'!C2" display="/"/>
    <hyperlink ref="A97" location="'03 - Elektroinstalace'!C2" display="/"/>
    <hyperlink ref="A98" location="'04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Výtah Jánská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104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5"/>
      <c r="B27" s="146"/>
      <c r="C27" s="145"/>
      <c r="D27" s="145"/>
      <c r="E27" s="147" t="s">
        <v>42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ROUND((ROUND((SUM(BE123:BE150)),  2) + SUM(BE152:BE156)), 2)</f>
        <v>0</v>
      </c>
      <c r="G33" s="38"/>
      <c r="H33" s="38"/>
      <c r="I33" s="155">
        <v>0.20999999999999999</v>
      </c>
      <c r="J33" s="154">
        <f>ROUND((ROUND(((SUM(BE123:BE150))*I33),  2) + (SUM(BE152:BE156)*I33)),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ROUND((ROUND((SUM(BF123:BF150)),  2) + SUM(BF152:BF156)), 2)</f>
        <v>0</v>
      </c>
      <c r="G34" s="38"/>
      <c r="H34" s="38"/>
      <c r="I34" s="155">
        <v>0.14999999999999999</v>
      </c>
      <c r="J34" s="154">
        <f>ROUND((ROUND(((SUM(BF123:BF150))*I34),  2) + (SUM(BF152:BF156)*I34)),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ROUND((ROUND((SUM(BG123:BG150)),  2) + SUM(BG152:BG156)),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ROUND((ROUND((SUM(BH123:BH150)),  2) + SUM(BH152:BH156)),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ROUND((ROUND((SUM(BI123:BI150)),  2) + SUM(BI152:BI156)),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Výtah Jánská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01 - Bourací práce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Jánská 18/20, 602 00 Brno</v>
      </c>
      <c r="G89" s="40"/>
      <c r="H89" s="40"/>
      <c r="I89" s="32" t="s">
        <v>22</v>
      </c>
      <c r="J89" s="79" t="str">
        <f>IF(J12="","",J12)</f>
        <v>20. 1. 2020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32</v>
      </c>
      <c r="J91" s="36" t="str">
        <f>E21</f>
        <v>Ing. et Ing. Pavel Vyskočil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111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112</v>
      </c>
      <c r="E99" s="188"/>
      <c r="F99" s="188"/>
      <c r="G99" s="188"/>
      <c r="H99" s="188"/>
      <c r="I99" s="188"/>
      <c r="J99" s="189">
        <f>J135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9"/>
      <c r="C100" s="180"/>
      <c r="D100" s="181" t="s">
        <v>113</v>
      </c>
      <c r="E100" s="182"/>
      <c r="F100" s="182"/>
      <c r="G100" s="182"/>
      <c r="H100" s="182"/>
      <c r="I100" s="182"/>
      <c r="J100" s="183">
        <f>J143</f>
        <v>0</v>
      </c>
      <c r="K100" s="180"/>
      <c r="L100" s="18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5"/>
      <c r="C101" s="186"/>
      <c r="D101" s="187" t="s">
        <v>114</v>
      </c>
      <c r="E101" s="188"/>
      <c r="F101" s="188"/>
      <c r="G101" s="188"/>
      <c r="H101" s="188"/>
      <c r="I101" s="188"/>
      <c r="J101" s="189">
        <f>J144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9"/>
      <c r="C102" s="180"/>
      <c r="D102" s="181" t="s">
        <v>115</v>
      </c>
      <c r="E102" s="182"/>
      <c r="F102" s="182"/>
      <c r="G102" s="182"/>
      <c r="H102" s="182"/>
      <c r="I102" s="182"/>
      <c r="J102" s="183">
        <f>J149</f>
        <v>0</v>
      </c>
      <c r="K102" s="180"/>
      <c r="L102" s="18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1.84" customHeight="1">
      <c r="A103" s="9"/>
      <c r="B103" s="179"/>
      <c r="C103" s="180"/>
      <c r="D103" s="191" t="s">
        <v>116</v>
      </c>
      <c r="E103" s="180"/>
      <c r="F103" s="180"/>
      <c r="G103" s="180"/>
      <c r="H103" s="180"/>
      <c r="I103" s="180"/>
      <c r="J103" s="192">
        <f>J151</f>
        <v>0</v>
      </c>
      <c r="K103" s="180"/>
      <c r="L103" s="18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117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Výtah Jánská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103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01 - Bourací práce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Jánská 18/20, 602 00 Brno</v>
      </c>
      <c r="G117" s="40"/>
      <c r="H117" s="40"/>
      <c r="I117" s="32" t="s">
        <v>22</v>
      </c>
      <c r="J117" s="79" t="str">
        <f>IF(J12="","",J12)</f>
        <v>20. 1. 2020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25.65" customHeight="1">
      <c r="A119" s="38"/>
      <c r="B119" s="39"/>
      <c r="C119" s="32" t="s">
        <v>24</v>
      </c>
      <c r="D119" s="40"/>
      <c r="E119" s="40"/>
      <c r="F119" s="27" t="str">
        <f>E15</f>
        <v>Statutární město Brno</v>
      </c>
      <c r="G119" s="40"/>
      <c r="H119" s="40"/>
      <c r="I119" s="32" t="s">
        <v>32</v>
      </c>
      <c r="J119" s="36" t="str">
        <f>E21</f>
        <v>Ing. et Ing. Pavel Vyskočil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25.6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37</v>
      </c>
      <c r="J120" s="36" t="str">
        <f>E24</f>
        <v>STAGA stavební agentura s.r.o.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3"/>
      <c r="B122" s="194"/>
      <c r="C122" s="195" t="s">
        <v>118</v>
      </c>
      <c r="D122" s="196" t="s">
        <v>68</v>
      </c>
      <c r="E122" s="196" t="s">
        <v>64</v>
      </c>
      <c r="F122" s="196" t="s">
        <v>65</v>
      </c>
      <c r="G122" s="196" t="s">
        <v>119</v>
      </c>
      <c r="H122" s="196" t="s">
        <v>120</v>
      </c>
      <c r="I122" s="196" t="s">
        <v>121</v>
      </c>
      <c r="J122" s="196" t="s">
        <v>107</v>
      </c>
      <c r="K122" s="197" t="s">
        <v>122</v>
      </c>
      <c r="L122" s="198"/>
      <c r="M122" s="100" t="s">
        <v>1</v>
      </c>
      <c r="N122" s="101" t="s">
        <v>47</v>
      </c>
      <c r="O122" s="101" t="s">
        <v>123</v>
      </c>
      <c r="P122" s="101" t="s">
        <v>124</v>
      </c>
      <c r="Q122" s="101" t="s">
        <v>125</v>
      </c>
      <c r="R122" s="101" t="s">
        <v>126</v>
      </c>
      <c r="S122" s="101" t="s">
        <v>127</v>
      </c>
      <c r="T122" s="102" t="s">
        <v>128</v>
      </c>
      <c r="U122" s="193"/>
      <c r="V122" s="193"/>
      <c r="W122" s="193"/>
      <c r="X122" s="193"/>
      <c r="Y122" s="193"/>
      <c r="Z122" s="193"/>
      <c r="AA122" s="193"/>
      <c r="AB122" s="193"/>
      <c r="AC122" s="193"/>
      <c r="AD122" s="193"/>
      <c r="AE122" s="193"/>
    </row>
    <row r="123" s="2" customFormat="1" ht="22.8" customHeight="1">
      <c r="A123" s="38"/>
      <c r="B123" s="39"/>
      <c r="C123" s="107" t="s">
        <v>129</v>
      </c>
      <c r="D123" s="40"/>
      <c r="E123" s="40"/>
      <c r="F123" s="40"/>
      <c r="G123" s="40"/>
      <c r="H123" s="40"/>
      <c r="I123" s="40"/>
      <c r="J123" s="199">
        <f>BK123</f>
        <v>0</v>
      </c>
      <c r="K123" s="40"/>
      <c r="L123" s="44"/>
      <c r="M123" s="103"/>
      <c r="N123" s="200"/>
      <c r="O123" s="104"/>
      <c r="P123" s="201">
        <f>P124+P143+P149+P151</f>
        <v>0</v>
      </c>
      <c r="Q123" s="104"/>
      <c r="R123" s="201">
        <f>R124+R143+R149+R151</f>
        <v>0</v>
      </c>
      <c r="S123" s="104"/>
      <c r="T123" s="202">
        <f>T124+T143+T149+T151</f>
        <v>1.7873679999999999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82</v>
      </c>
      <c r="AU123" s="17" t="s">
        <v>109</v>
      </c>
      <c r="BK123" s="203">
        <f>BK124+BK143+BK149+BK151</f>
        <v>0</v>
      </c>
    </row>
    <row r="124" s="12" customFormat="1" ht="25.92" customHeight="1">
      <c r="A124" s="12"/>
      <c r="B124" s="204"/>
      <c r="C124" s="205"/>
      <c r="D124" s="206" t="s">
        <v>82</v>
      </c>
      <c r="E124" s="207" t="s">
        <v>130</v>
      </c>
      <c r="F124" s="207" t="s">
        <v>131</v>
      </c>
      <c r="G124" s="205"/>
      <c r="H124" s="205"/>
      <c r="I124" s="208"/>
      <c r="J124" s="192">
        <f>BK124</f>
        <v>0</v>
      </c>
      <c r="K124" s="205"/>
      <c r="L124" s="209"/>
      <c r="M124" s="210"/>
      <c r="N124" s="211"/>
      <c r="O124" s="211"/>
      <c r="P124" s="212">
        <f>P125+P135</f>
        <v>0</v>
      </c>
      <c r="Q124" s="211"/>
      <c r="R124" s="212">
        <f>R125+R135</f>
        <v>0</v>
      </c>
      <c r="S124" s="211"/>
      <c r="T124" s="213">
        <f>T125+T135</f>
        <v>1.7873679999999999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4" t="s">
        <v>91</v>
      </c>
      <c r="AT124" s="215" t="s">
        <v>82</v>
      </c>
      <c r="AU124" s="215" t="s">
        <v>83</v>
      </c>
      <c r="AY124" s="214" t="s">
        <v>132</v>
      </c>
      <c r="BK124" s="216">
        <f>BK125+BK135</f>
        <v>0</v>
      </c>
    </row>
    <row r="125" s="12" customFormat="1" ht="22.8" customHeight="1">
      <c r="A125" s="12"/>
      <c r="B125" s="204"/>
      <c r="C125" s="205"/>
      <c r="D125" s="206" t="s">
        <v>82</v>
      </c>
      <c r="E125" s="217" t="s">
        <v>133</v>
      </c>
      <c r="F125" s="217" t="s">
        <v>134</v>
      </c>
      <c r="G125" s="205"/>
      <c r="H125" s="205"/>
      <c r="I125" s="208"/>
      <c r="J125" s="218">
        <f>BK125</f>
        <v>0</v>
      </c>
      <c r="K125" s="205"/>
      <c r="L125" s="209"/>
      <c r="M125" s="210"/>
      <c r="N125" s="211"/>
      <c r="O125" s="211"/>
      <c r="P125" s="212">
        <f>SUM(P126:P134)</f>
        <v>0</v>
      </c>
      <c r="Q125" s="211"/>
      <c r="R125" s="212">
        <f>SUM(R126:R134)</f>
        <v>0</v>
      </c>
      <c r="S125" s="211"/>
      <c r="T125" s="213">
        <f>SUM(T126:T134)</f>
        <v>1.7873679999999999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4" t="s">
        <v>91</v>
      </c>
      <c r="AT125" s="215" t="s">
        <v>82</v>
      </c>
      <c r="AU125" s="215" t="s">
        <v>91</v>
      </c>
      <c r="AY125" s="214" t="s">
        <v>132</v>
      </c>
      <c r="BK125" s="216">
        <f>SUM(BK126:BK134)</f>
        <v>0</v>
      </c>
    </row>
    <row r="126" s="2" customFormat="1" ht="37.8" customHeight="1">
      <c r="A126" s="38"/>
      <c r="B126" s="39"/>
      <c r="C126" s="219" t="s">
        <v>91</v>
      </c>
      <c r="D126" s="219" t="s">
        <v>135</v>
      </c>
      <c r="E126" s="220" t="s">
        <v>136</v>
      </c>
      <c r="F126" s="221" t="s">
        <v>137</v>
      </c>
      <c r="G126" s="222" t="s">
        <v>138</v>
      </c>
      <c r="H126" s="223">
        <v>17.283999999999999</v>
      </c>
      <c r="I126" s="224"/>
      <c r="J126" s="225">
        <f>ROUND(I126*H126,2)</f>
        <v>0</v>
      </c>
      <c r="K126" s="221" t="s">
        <v>139</v>
      </c>
      <c r="L126" s="44"/>
      <c r="M126" s="226" t="s">
        <v>1</v>
      </c>
      <c r="N126" s="227" t="s">
        <v>49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0.075999999999999998</v>
      </c>
      <c r="T126" s="229">
        <f>S126*H126</f>
        <v>1.3135839999999999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140</v>
      </c>
      <c r="AT126" s="230" t="s">
        <v>135</v>
      </c>
      <c r="AU126" s="230" t="s">
        <v>141</v>
      </c>
      <c r="AY126" s="17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141</v>
      </c>
      <c r="BK126" s="231">
        <f>ROUND(I126*H126,2)</f>
        <v>0</v>
      </c>
      <c r="BL126" s="17" t="s">
        <v>140</v>
      </c>
      <c r="BM126" s="230" t="s">
        <v>142</v>
      </c>
    </row>
    <row r="127" s="13" customFormat="1">
      <c r="A127" s="13"/>
      <c r="B127" s="232"/>
      <c r="C127" s="233"/>
      <c r="D127" s="234" t="s">
        <v>143</v>
      </c>
      <c r="E127" s="235" t="s">
        <v>1</v>
      </c>
      <c r="F127" s="236" t="s">
        <v>144</v>
      </c>
      <c r="G127" s="233"/>
      <c r="H127" s="235" t="s">
        <v>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143</v>
      </c>
      <c r="AU127" s="242" t="s">
        <v>141</v>
      </c>
      <c r="AV127" s="13" t="s">
        <v>91</v>
      </c>
      <c r="AW127" s="13" t="s">
        <v>36</v>
      </c>
      <c r="AX127" s="13" t="s">
        <v>83</v>
      </c>
      <c r="AY127" s="242" t="s">
        <v>132</v>
      </c>
    </row>
    <row r="128" s="14" customFormat="1">
      <c r="A128" s="14"/>
      <c r="B128" s="243"/>
      <c r="C128" s="244"/>
      <c r="D128" s="234" t="s">
        <v>143</v>
      </c>
      <c r="E128" s="245" t="s">
        <v>1</v>
      </c>
      <c r="F128" s="246" t="s">
        <v>145</v>
      </c>
      <c r="G128" s="244"/>
      <c r="H128" s="247">
        <v>17.283999999999999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143</v>
      </c>
      <c r="AU128" s="253" t="s">
        <v>141</v>
      </c>
      <c r="AV128" s="14" t="s">
        <v>141</v>
      </c>
      <c r="AW128" s="14" t="s">
        <v>36</v>
      </c>
      <c r="AX128" s="14" t="s">
        <v>83</v>
      </c>
      <c r="AY128" s="253" t="s">
        <v>132</v>
      </c>
    </row>
    <row r="129" s="15" customFormat="1">
      <c r="A129" s="15"/>
      <c r="B129" s="254"/>
      <c r="C129" s="255"/>
      <c r="D129" s="234" t="s">
        <v>143</v>
      </c>
      <c r="E129" s="256" t="s">
        <v>1</v>
      </c>
      <c r="F129" s="257" t="s">
        <v>146</v>
      </c>
      <c r="G129" s="255"/>
      <c r="H129" s="258">
        <v>17.283999999999999</v>
      </c>
      <c r="I129" s="259"/>
      <c r="J129" s="255"/>
      <c r="K129" s="255"/>
      <c r="L129" s="260"/>
      <c r="M129" s="261"/>
      <c r="N129" s="262"/>
      <c r="O129" s="262"/>
      <c r="P129" s="262"/>
      <c r="Q129" s="262"/>
      <c r="R129" s="262"/>
      <c r="S129" s="262"/>
      <c r="T129" s="263"/>
      <c r="U129" s="15"/>
      <c r="V129" s="15"/>
      <c r="W129" s="15"/>
      <c r="X129" s="15"/>
      <c r="Y129" s="15"/>
      <c r="Z129" s="15"/>
      <c r="AA129" s="15"/>
      <c r="AB129" s="15"/>
      <c r="AC129" s="15"/>
      <c r="AD129" s="15"/>
      <c r="AE129" s="15"/>
      <c r="AT129" s="264" t="s">
        <v>143</v>
      </c>
      <c r="AU129" s="264" t="s">
        <v>141</v>
      </c>
      <c r="AV129" s="15" t="s">
        <v>140</v>
      </c>
      <c r="AW129" s="15" t="s">
        <v>36</v>
      </c>
      <c r="AX129" s="15" t="s">
        <v>91</v>
      </c>
      <c r="AY129" s="264" t="s">
        <v>132</v>
      </c>
    </row>
    <row r="130" s="2" customFormat="1" ht="37.8" customHeight="1">
      <c r="A130" s="38"/>
      <c r="B130" s="39"/>
      <c r="C130" s="219" t="s">
        <v>141</v>
      </c>
      <c r="D130" s="219" t="s">
        <v>135</v>
      </c>
      <c r="E130" s="220" t="s">
        <v>147</v>
      </c>
      <c r="F130" s="221" t="s">
        <v>148</v>
      </c>
      <c r="G130" s="222" t="s">
        <v>138</v>
      </c>
      <c r="H130" s="223">
        <v>118.446</v>
      </c>
      <c r="I130" s="224"/>
      <c r="J130" s="225">
        <f>ROUND(I130*H130,2)</f>
        <v>0</v>
      </c>
      <c r="K130" s="221" t="s">
        <v>139</v>
      </c>
      <c r="L130" s="44"/>
      <c r="M130" s="226" t="s">
        <v>1</v>
      </c>
      <c r="N130" s="227" t="s">
        <v>49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0.0040000000000000001</v>
      </c>
      <c r="T130" s="229">
        <f>S130*H130</f>
        <v>0.47378399999999998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140</v>
      </c>
      <c r="AT130" s="230" t="s">
        <v>135</v>
      </c>
      <c r="AU130" s="230" t="s">
        <v>141</v>
      </c>
      <c r="AY130" s="17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141</v>
      </c>
      <c r="BK130" s="231">
        <f>ROUND(I130*H130,2)</f>
        <v>0</v>
      </c>
      <c r="BL130" s="17" t="s">
        <v>140</v>
      </c>
      <c r="BM130" s="230" t="s">
        <v>149</v>
      </c>
    </row>
    <row r="131" s="13" customFormat="1">
      <c r="A131" s="13"/>
      <c r="B131" s="232"/>
      <c r="C131" s="233"/>
      <c r="D131" s="234" t="s">
        <v>143</v>
      </c>
      <c r="E131" s="235" t="s">
        <v>1</v>
      </c>
      <c r="F131" s="236" t="s">
        <v>150</v>
      </c>
      <c r="G131" s="233"/>
      <c r="H131" s="235" t="s">
        <v>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143</v>
      </c>
      <c r="AU131" s="242" t="s">
        <v>141</v>
      </c>
      <c r="AV131" s="13" t="s">
        <v>91</v>
      </c>
      <c r="AW131" s="13" t="s">
        <v>36</v>
      </c>
      <c r="AX131" s="13" t="s">
        <v>83</v>
      </c>
      <c r="AY131" s="242" t="s">
        <v>132</v>
      </c>
    </row>
    <row r="132" s="14" customFormat="1">
      <c r="A132" s="14"/>
      <c r="B132" s="243"/>
      <c r="C132" s="244"/>
      <c r="D132" s="234" t="s">
        <v>143</v>
      </c>
      <c r="E132" s="245" t="s">
        <v>1</v>
      </c>
      <c r="F132" s="246" t="s">
        <v>151</v>
      </c>
      <c r="G132" s="244"/>
      <c r="H132" s="247">
        <v>133.93000000000001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143</v>
      </c>
      <c r="AU132" s="253" t="s">
        <v>141</v>
      </c>
      <c r="AV132" s="14" t="s">
        <v>141</v>
      </c>
      <c r="AW132" s="14" t="s">
        <v>36</v>
      </c>
      <c r="AX132" s="14" t="s">
        <v>83</v>
      </c>
      <c r="AY132" s="253" t="s">
        <v>132</v>
      </c>
    </row>
    <row r="133" s="14" customFormat="1">
      <c r="A133" s="14"/>
      <c r="B133" s="243"/>
      <c r="C133" s="244"/>
      <c r="D133" s="234" t="s">
        <v>143</v>
      </c>
      <c r="E133" s="245" t="s">
        <v>1</v>
      </c>
      <c r="F133" s="246" t="s">
        <v>152</v>
      </c>
      <c r="G133" s="244"/>
      <c r="H133" s="247">
        <v>-15.484</v>
      </c>
      <c r="I133" s="248"/>
      <c r="J133" s="244"/>
      <c r="K133" s="244"/>
      <c r="L133" s="249"/>
      <c r="M133" s="250"/>
      <c r="N133" s="251"/>
      <c r="O133" s="251"/>
      <c r="P133" s="251"/>
      <c r="Q133" s="251"/>
      <c r="R133" s="251"/>
      <c r="S133" s="251"/>
      <c r="T133" s="25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3" t="s">
        <v>143</v>
      </c>
      <c r="AU133" s="253" t="s">
        <v>141</v>
      </c>
      <c r="AV133" s="14" t="s">
        <v>141</v>
      </c>
      <c r="AW133" s="14" t="s">
        <v>36</v>
      </c>
      <c r="AX133" s="14" t="s">
        <v>83</v>
      </c>
      <c r="AY133" s="253" t="s">
        <v>132</v>
      </c>
    </row>
    <row r="134" s="15" customFormat="1">
      <c r="A134" s="15"/>
      <c r="B134" s="254"/>
      <c r="C134" s="255"/>
      <c r="D134" s="234" t="s">
        <v>143</v>
      </c>
      <c r="E134" s="256" t="s">
        <v>1</v>
      </c>
      <c r="F134" s="257" t="s">
        <v>146</v>
      </c>
      <c r="G134" s="255"/>
      <c r="H134" s="258">
        <v>118.446</v>
      </c>
      <c r="I134" s="259"/>
      <c r="J134" s="255"/>
      <c r="K134" s="255"/>
      <c r="L134" s="260"/>
      <c r="M134" s="261"/>
      <c r="N134" s="262"/>
      <c r="O134" s="262"/>
      <c r="P134" s="262"/>
      <c r="Q134" s="262"/>
      <c r="R134" s="262"/>
      <c r="S134" s="262"/>
      <c r="T134" s="263"/>
      <c r="U134" s="15"/>
      <c r="V134" s="15"/>
      <c r="W134" s="15"/>
      <c r="X134" s="15"/>
      <c r="Y134" s="15"/>
      <c r="Z134" s="15"/>
      <c r="AA134" s="15"/>
      <c r="AB134" s="15"/>
      <c r="AC134" s="15"/>
      <c r="AD134" s="15"/>
      <c r="AE134" s="15"/>
      <c r="AT134" s="264" t="s">
        <v>143</v>
      </c>
      <c r="AU134" s="264" t="s">
        <v>141</v>
      </c>
      <c r="AV134" s="15" t="s">
        <v>140</v>
      </c>
      <c r="AW134" s="15" t="s">
        <v>36</v>
      </c>
      <c r="AX134" s="15" t="s">
        <v>91</v>
      </c>
      <c r="AY134" s="264" t="s">
        <v>132</v>
      </c>
    </row>
    <row r="135" s="12" customFormat="1" ht="22.8" customHeight="1">
      <c r="A135" s="12"/>
      <c r="B135" s="204"/>
      <c r="C135" s="205"/>
      <c r="D135" s="206" t="s">
        <v>82</v>
      </c>
      <c r="E135" s="217" t="s">
        <v>153</v>
      </c>
      <c r="F135" s="217" t="s">
        <v>154</v>
      </c>
      <c r="G135" s="205"/>
      <c r="H135" s="205"/>
      <c r="I135" s="208"/>
      <c r="J135" s="218">
        <f>BK135</f>
        <v>0</v>
      </c>
      <c r="K135" s="205"/>
      <c r="L135" s="209"/>
      <c r="M135" s="210"/>
      <c r="N135" s="211"/>
      <c r="O135" s="211"/>
      <c r="P135" s="212">
        <f>SUM(P136:P142)</f>
        <v>0</v>
      </c>
      <c r="Q135" s="211"/>
      <c r="R135" s="212">
        <f>SUM(R136:R142)</f>
        <v>0</v>
      </c>
      <c r="S135" s="211"/>
      <c r="T135" s="213">
        <f>SUM(T136:T142)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14" t="s">
        <v>91</v>
      </c>
      <c r="AT135" s="215" t="s">
        <v>82</v>
      </c>
      <c r="AU135" s="215" t="s">
        <v>91</v>
      </c>
      <c r="AY135" s="214" t="s">
        <v>132</v>
      </c>
      <c r="BK135" s="216">
        <f>SUM(BK136:BK142)</f>
        <v>0</v>
      </c>
    </row>
    <row r="136" s="2" customFormat="1" ht="24.15" customHeight="1">
      <c r="A136" s="38"/>
      <c r="B136" s="39"/>
      <c r="C136" s="219" t="s">
        <v>155</v>
      </c>
      <c r="D136" s="219" t="s">
        <v>135</v>
      </c>
      <c r="E136" s="220" t="s">
        <v>156</v>
      </c>
      <c r="F136" s="221" t="s">
        <v>157</v>
      </c>
      <c r="G136" s="222" t="s">
        <v>158</v>
      </c>
      <c r="H136" s="223">
        <v>1.7869999999999999</v>
      </c>
      <c r="I136" s="224"/>
      <c r="J136" s="225">
        <f>ROUND(I136*H136,2)</f>
        <v>0</v>
      </c>
      <c r="K136" s="221" t="s">
        <v>139</v>
      </c>
      <c r="L136" s="44"/>
      <c r="M136" s="226" t="s">
        <v>1</v>
      </c>
      <c r="N136" s="227" t="s">
        <v>49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140</v>
      </c>
      <c r="AT136" s="230" t="s">
        <v>135</v>
      </c>
      <c r="AU136" s="230" t="s">
        <v>141</v>
      </c>
      <c r="AY136" s="17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141</v>
      </c>
      <c r="BK136" s="231">
        <f>ROUND(I136*H136,2)</f>
        <v>0</v>
      </c>
      <c r="BL136" s="17" t="s">
        <v>140</v>
      </c>
      <c r="BM136" s="230" t="s">
        <v>159</v>
      </c>
    </row>
    <row r="137" s="2" customFormat="1" ht="37.8" customHeight="1">
      <c r="A137" s="38"/>
      <c r="B137" s="39"/>
      <c r="C137" s="219" t="s">
        <v>140</v>
      </c>
      <c r="D137" s="219" t="s">
        <v>135</v>
      </c>
      <c r="E137" s="220" t="s">
        <v>160</v>
      </c>
      <c r="F137" s="221" t="s">
        <v>161</v>
      </c>
      <c r="G137" s="222" t="s">
        <v>158</v>
      </c>
      <c r="H137" s="223">
        <v>1.7869999999999999</v>
      </c>
      <c r="I137" s="224"/>
      <c r="J137" s="225">
        <f>ROUND(I137*H137,2)</f>
        <v>0</v>
      </c>
      <c r="K137" s="221" t="s">
        <v>139</v>
      </c>
      <c r="L137" s="44"/>
      <c r="M137" s="226" t="s">
        <v>1</v>
      </c>
      <c r="N137" s="227" t="s">
        <v>49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140</v>
      </c>
      <c r="AT137" s="230" t="s">
        <v>135</v>
      </c>
      <c r="AU137" s="230" t="s">
        <v>141</v>
      </c>
      <c r="AY137" s="17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141</v>
      </c>
      <c r="BK137" s="231">
        <f>ROUND(I137*H137,2)</f>
        <v>0</v>
      </c>
      <c r="BL137" s="17" t="s">
        <v>140</v>
      </c>
      <c r="BM137" s="230" t="s">
        <v>162</v>
      </c>
    </row>
    <row r="138" s="2" customFormat="1" ht="62.7" customHeight="1">
      <c r="A138" s="38"/>
      <c r="B138" s="39"/>
      <c r="C138" s="219" t="s">
        <v>163</v>
      </c>
      <c r="D138" s="219" t="s">
        <v>135</v>
      </c>
      <c r="E138" s="220" t="s">
        <v>164</v>
      </c>
      <c r="F138" s="221" t="s">
        <v>165</v>
      </c>
      <c r="G138" s="222" t="s">
        <v>158</v>
      </c>
      <c r="H138" s="223">
        <v>1.7869999999999999</v>
      </c>
      <c r="I138" s="224"/>
      <c r="J138" s="225">
        <f>ROUND(I138*H138,2)</f>
        <v>0</v>
      </c>
      <c r="K138" s="221" t="s">
        <v>139</v>
      </c>
      <c r="L138" s="44"/>
      <c r="M138" s="226" t="s">
        <v>1</v>
      </c>
      <c r="N138" s="227" t="s">
        <v>49</v>
      </c>
      <c r="O138" s="91"/>
      <c r="P138" s="228">
        <f>O138*H138</f>
        <v>0</v>
      </c>
      <c r="Q138" s="228">
        <v>0</v>
      </c>
      <c r="R138" s="228">
        <f>Q138*H138</f>
        <v>0</v>
      </c>
      <c r="S138" s="228">
        <v>0</v>
      </c>
      <c r="T138" s="229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30" t="s">
        <v>140</v>
      </c>
      <c r="AT138" s="230" t="s">
        <v>135</v>
      </c>
      <c r="AU138" s="230" t="s">
        <v>141</v>
      </c>
      <c r="AY138" s="17" t="s">
        <v>132</v>
      </c>
      <c r="BE138" s="231">
        <f>IF(N138="základní",J138,0)</f>
        <v>0</v>
      </c>
      <c r="BF138" s="231">
        <f>IF(N138="snížená",J138,0)</f>
        <v>0</v>
      </c>
      <c r="BG138" s="231">
        <f>IF(N138="zákl. přenesená",J138,0)</f>
        <v>0</v>
      </c>
      <c r="BH138" s="231">
        <f>IF(N138="sníž. přenesená",J138,0)</f>
        <v>0</v>
      </c>
      <c r="BI138" s="231">
        <f>IF(N138="nulová",J138,0)</f>
        <v>0</v>
      </c>
      <c r="BJ138" s="17" t="s">
        <v>141</v>
      </c>
      <c r="BK138" s="231">
        <f>ROUND(I138*H138,2)</f>
        <v>0</v>
      </c>
      <c r="BL138" s="17" t="s">
        <v>140</v>
      </c>
      <c r="BM138" s="230" t="s">
        <v>166</v>
      </c>
    </row>
    <row r="139" s="2" customFormat="1" ht="24.15" customHeight="1">
      <c r="A139" s="38"/>
      <c r="B139" s="39"/>
      <c r="C139" s="219" t="s">
        <v>167</v>
      </c>
      <c r="D139" s="219" t="s">
        <v>135</v>
      </c>
      <c r="E139" s="220" t="s">
        <v>168</v>
      </c>
      <c r="F139" s="221" t="s">
        <v>169</v>
      </c>
      <c r="G139" s="222" t="s">
        <v>158</v>
      </c>
      <c r="H139" s="223">
        <v>1.7869999999999999</v>
      </c>
      <c r="I139" s="224"/>
      <c r="J139" s="225">
        <f>ROUND(I139*H139,2)</f>
        <v>0</v>
      </c>
      <c r="K139" s="221" t="s">
        <v>139</v>
      </c>
      <c r="L139" s="44"/>
      <c r="M139" s="226" t="s">
        <v>1</v>
      </c>
      <c r="N139" s="227" t="s">
        <v>49</v>
      </c>
      <c r="O139" s="91"/>
      <c r="P139" s="228">
        <f>O139*H139</f>
        <v>0</v>
      </c>
      <c r="Q139" s="228">
        <v>0</v>
      </c>
      <c r="R139" s="228">
        <f>Q139*H139</f>
        <v>0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140</v>
      </c>
      <c r="AT139" s="230" t="s">
        <v>135</v>
      </c>
      <c r="AU139" s="230" t="s">
        <v>141</v>
      </c>
      <c r="AY139" s="17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141</v>
      </c>
      <c r="BK139" s="231">
        <f>ROUND(I139*H139,2)</f>
        <v>0</v>
      </c>
      <c r="BL139" s="17" t="s">
        <v>140</v>
      </c>
      <c r="BM139" s="230" t="s">
        <v>170</v>
      </c>
    </row>
    <row r="140" s="2" customFormat="1" ht="37.8" customHeight="1">
      <c r="A140" s="38"/>
      <c r="B140" s="39"/>
      <c r="C140" s="219" t="s">
        <v>171</v>
      </c>
      <c r="D140" s="219" t="s">
        <v>135</v>
      </c>
      <c r="E140" s="220" t="s">
        <v>172</v>
      </c>
      <c r="F140" s="221" t="s">
        <v>173</v>
      </c>
      <c r="G140" s="222" t="s">
        <v>158</v>
      </c>
      <c r="H140" s="223">
        <v>8.9350000000000005</v>
      </c>
      <c r="I140" s="224"/>
      <c r="J140" s="225">
        <f>ROUND(I140*H140,2)</f>
        <v>0</v>
      </c>
      <c r="K140" s="221" t="s">
        <v>139</v>
      </c>
      <c r="L140" s="44"/>
      <c r="M140" s="226" t="s">
        <v>1</v>
      </c>
      <c r="N140" s="227" t="s">
        <v>49</v>
      </c>
      <c r="O140" s="91"/>
      <c r="P140" s="228">
        <f>O140*H140</f>
        <v>0</v>
      </c>
      <c r="Q140" s="228">
        <v>0</v>
      </c>
      <c r="R140" s="228">
        <f>Q140*H140</f>
        <v>0</v>
      </c>
      <c r="S140" s="228">
        <v>0</v>
      </c>
      <c r="T140" s="229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30" t="s">
        <v>140</v>
      </c>
      <c r="AT140" s="230" t="s">
        <v>135</v>
      </c>
      <c r="AU140" s="230" t="s">
        <v>141</v>
      </c>
      <c r="AY140" s="17" t="s">
        <v>132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141</v>
      </c>
      <c r="BK140" s="231">
        <f>ROUND(I140*H140,2)</f>
        <v>0</v>
      </c>
      <c r="BL140" s="17" t="s">
        <v>140</v>
      </c>
      <c r="BM140" s="230" t="s">
        <v>174</v>
      </c>
    </row>
    <row r="141" s="14" customFormat="1">
      <c r="A141" s="14"/>
      <c r="B141" s="243"/>
      <c r="C141" s="244"/>
      <c r="D141" s="234" t="s">
        <v>143</v>
      </c>
      <c r="E141" s="244"/>
      <c r="F141" s="246" t="s">
        <v>175</v>
      </c>
      <c r="G141" s="244"/>
      <c r="H141" s="247">
        <v>8.9350000000000005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143</v>
      </c>
      <c r="AU141" s="253" t="s">
        <v>141</v>
      </c>
      <c r="AV141" s="14" t="s">
        <v>141</v>
      </c>
      <c r="AW141" s="14" t="s">
        <v>4</v>
      </c>
      <c r="AX141" s="14" t="s">
        <v>91</v>
      </c>
      <c r="AY141" s="253" t="s">
        <v>132</v>
      </c>
    </row>
    <row r="142" s="2" customFormat="1" ht="37.8" customHeight="1">
      <c r="A142" s="38"/>
      <c r="B142" s="39"/>
      <c r="C142" s="219" t="s">
        <v>176</v>
      </c>
      <c r="D142" s="219" t="s">
        <v>135</v>
      </c>
      <c r="E142" s="220" t="s">
        <v>177</v>
      </c>
      <c r="F142" s="221" t="s">
        <v>178</v>
      </c>
      <c r="G142" s="222" t="s">
        <v>158</v>
      </c>
      <c r="H142" s="223">
        <v>1.7869999999999999</v>
      </c>
      <c r="I142" s="224"/>
      <c r="J142" s="225">
        <f>ROUND(I142*H142,2)</f>
        <v>0</v>
      </c>
      <c r="K142" s="221" t="s">
        <v>139</v>
      </c>
      <c r="L142" s="44"/>
      <c r="M142" s="226" t="s">
        <v>1</v>
      </c>
      <c r="N142" s="227" t="s">
        <v>49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140</v>
      </c>
      <c r="AT142" s="230" t="s">
        <v>135</v>
      </c>
      <c r="AU142" s="230" t="s">
        <v>141</v>
      </c>
      <c r="AY142" s="17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141</v>
      </c>
      <c r="BK142" s="231">
        <f>ROUND(I142*H142,2)</f>
        <v>0</v>
      </c>
      <c r="BL142" s="17" t="s">
        <v>140</v>
      </c>
      <c r="BM142" s="230" t="s">
        <v>179</v>
      </c>
    </row>
    <row r="143" s="12" customFormat="1" ht="25.92" customHeight="1">
      <c r="A143" s="12"/>
      <c r="B143" s="204"/>
      <c r="C143" s="205"/>
      <c r="D143" s="206" t="s">
        <v>82</v>
      </c>
      <c r="E143" s="207" t="s">
        <v>180</v>
      </c>
      <c r="F143" s="207" t="s">
        <v>181</v>
      </c>
      <c r="G143" s="205"/>
      <c r="H143" s="205"/>
      <c r="I143" s="208"/>
      <c r="J143" s="192">
        <f>BK143</f>
        <v>0</v>
      </c>
      <c r="K143" s="205"/>
      <c r="L143" s="209"/>
      <c r="M143" s="210"/>
      <c r="N143" s="211"/>
      <c r="O143" s="211"/>
      <c r="P143" s="212">
        <f>P144</f>
        <v>0</v>
      </c>
      <c r="Q143" s="211"/>
      <c r="R143" s="212">
        <f>R144</f>
        <v>0</v>
      </c>
      <c r="S143" s="211"/>
      <c r="T143" s="213">
        <f>T144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4" t="s">
        <v>141</v>
      </c>
      <c r="AT143" s="215" t="s">
        <v>82</v>
      </c>
      <c r="AU143" s="215" t="s">
        <v>83</v>
      </c>
      <c r="AY143" s="214" t="s">
        <v>132</v>
      </c>
      <c r="BK143" s="216">
        <f>BK144</f>
        <v>0</v>
      </c>
    </row>
    <row r="144" s="12" customFormat="1" ht="22.8" customHeight="1">
      <c r="A144" s="12"/>
      <c r="B144" s="204"/>
      <c r="C144" s="205"/>
      <c r="D144" s="206" t="s">
        <v>82</v>
      </c>
      <c r="E144" s="217" t="s">
        <v>182</v>
      </c>
      <c r="F144" s="217" t="s">
        <v>183</v>
      </c>
      <c r="G144" s="205"/>
      <c r="H144" s="205"/>
      <c r="I144" s="208"/>
      <c r="J144" s="218">
        <f>BK144</f>
        <v>0</v>
      </c>
      <c r="K144" s="205"/>
      <c r="L144" s="209"/>
      <c r="M144" s="210"/>
      <c r="N144" s="211"/>
      <c r="O144" s="211"/>
      <c r="P144" s="212">
        <f>SUM(P145:P148)</f>
        <v>0</v>
      </c>
      <c r="Q144" s="211"/>
      <c r="R144" s="212">
        <f>SUM(R145:R148)</f>
        <v>0</v>
      </c>
      <c r="S144" s="211"/>
      <c r="T144" s="213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4" t="s">
        <v>141</v>
      </c>
      <c r="AT144" s="215" t="s">
        <v>82</v>
      </c>
      <c r="AU144" s="215" t="s">
        <v>91</v>
      </c>
      <c r="AY144" s="214" t="s">
        <v>132</v>
      </c>
      <c r="BK144" s="216">
        <f>SUM(BK145:BK148)</f>
        <v>0</v>
      </c>
    </row>
    <row r="145" s="2" customFormat="1" ht="37.8" customHeight="1">
      <c r="A145" s="38"/>
      <c r="B145" s="39"/>
      <c r="C145" s="219" t="s">
        <v>133</v>
      </c>
      <c r="D145" s="219" t="s">
        <v>135</v>
      </c>
      <c r="E145" s="220" t="s">
        <v>184</v>
      </c>
      <c r="F145" s="221" t="s">
        <v>185</v>
      </c>
      <c r="G145" s="222" t="s">
        <v>186</v>
      </c>
      <c r="H145" s="223">
        <v>8</v>
      </c>
      <c r="I145" s="224"/>
      <c r="J145" s="225">
        <f>ROUND(I145*H145,2)</f>
        <v>0</v>
      </c>
      <c r="K145" s="221" t="s">
        <v>139</v>
      </c>
      <c r="L145" s="44"/>
      <c r="M145" s="226" t="s">
        <v>1</v>
      </c>
      <c r="N145" s="227" t="s">
        <v>49</v>
      </c>
      <c r="O145" s="91"/>
      <c r="P145" s="228">
        <f>O145*H145</f>
        <v>0</v>
      </c>
      <c r="Q145" s="228">
        <v>0</v>
      </c>
      <c r="R145" s="228">
        <f>Q145*H145</f>
        <v>0</v>
      </c>
      <c r="S145" s="228">
        <v>0</v>
      </c>
      <c r="T145" s="229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30" t="s">
        <v>187</v>
      </c>
      <c r="AT145" s="230" t="s">
        <v>135</v>
      </c>
      <c r="AU145" s="230" t="s">
        <v>141</v>
      </c>
      <c r="AY145" s="17" t="s">
        <v>132</v>
      </c>
      <c r="BE145" s="231">
        <f>IF(N145="základní",J145,0)</f>
        <v>0</v>
      </c>
      <c r="BF145" s="231">
        <f>IF(N145="snížená",J145,0)</f>
        <v>0</v>
      </c>
      <c r="BG145" s="231">
        <f>IF(N145="zákl. přenesená",J145,0)</f>
        <v>0</v>
      </c>
      <c r="BH145" s="231">
        <f>IF(N145="sníž. přenesená",J145,0)</f>
        <v>0</v>
      </c>
      <c r="BI145" s="231">
        <f>IF(N145="nulová",J145,0)</f>
        <v>0</v>
      </c>
      <c r="BJ145" s="17" t="s">
        <v>141</v>
      </c>
      <c r="BK145" s="231">
        <f>ROUND(I145*H145,2)</f>
        <v>0</v>
      </c>
      <c r="BL145" s="17" t="s">
        <v>187</v>
      </c>
      <c r="BM145" s="230" t="s">
        <v>188</v>
      </c>
    </row>
    <row r="146" s="13" customFormat="1">
      <c r="A146" s="13"/>
      <c r="B146" s="232"/>
      <c r="C146" s="233"/>
      <c r="D146" s="234" t="s">
        <v>143</v>
      </c>
      <c r="E146" s="235" t="s">
        <v>1</v>
      </c>
      <c r="F146" s="236" t="s">
        <v>189</v>
      </c>
      <c r="G146" s="233"/>
      <c r="H146" s="235" t="s">
        <v>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143</v>
      </c>
      <c r="AU146" s="242" t="s">
        <v>141</v>
      </c>
      <c r="AV146" s="13" t="s">
        <v>91</v>
      </c>
      <c r="AW146" s="13" t="s">
        <v>36</v>
      </c>
      <c r="AX146" s="13" t="s">
        <v>83</v>
      </c>
      <c r="AY146" s="242" t="s">
        <v>132</v>
      </c>
    </row>
    <row r="147" s="14" customFormat="1">
      <c r="A147" s="14"/>
      <c r="B147" s="243"/>
      <c r="C147" s="244"/>
      <c r="D147" s="234" t="s">
        <v>143</v>
      </c>
      <c r="E147" s="245" t="s">
        <v>1</v>
      </c>
      <c r="F147" s="246" t="s">
        <v>176</v>
      </c>
      <c r="G147" s="244"/>
      <c r="H147" s="247">
        <v>8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143</v>
      </c>
      <c r="AU147" s="253" t="s">
        <v>141</v>
      </c>
      <c r="AV147" s="14" t="s">
        <v>141</v>
      </c>
      <c r="AW147" s="14" t="s">
        <v>36</v>
      </c>
      <c r="AX147" s="14" t="s">
        <v>83</v>
      </c>
      <c r="AY147" s="253" t="s">
        <v>132</v>
      </c>
    </row>
    <row r="148" s="15" customFormat="1">
      <c r="A148" s="15"/>
      <c r="B148" s="254"/>
      <c r="C148" s="255"/>
      <c r="D148" s="234" t="s">
        <v>143</v>
      </c>
      <c r="E148" s="256" t="s">
        <v>1</v>
      </c>
      <c r="F148" s="257" t="s">
        <v>146</v>
      </c>
      <c r="G148" s="255"/>
      <c r="H148" s="258">
        <v>8</v>
      </c>
      <c r="I148" s="259"/>
      <c r="J148" s="255"/>
      <c r="K148" s="255"/>
      <c r="L148" s="260"/>
      <c r="M148" s="261"/>
      <c r="N148" s="262"/>
      <c r="O148" s="262"/>
      <c r="P148" s="262"/>
      <c r="Q148" s="262"/>
      <c r="R148" s="262"/>
      <c r="S148" s="262"/>
      <c r="T148" s="263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4" t="s">
        <v>143</v>
      </c>
      <c r="AU148" s="264" t="s">
        <v>141</v>
      </c>
      <c r="AV148" s="15" t="s">
        <v>140</v>
      </c>
      <c r="AW148" s="15" t="s">
        <v>36</v>
      </c>
      <c r="AX148" s="15" t="s">
        <v>91</v>
      </c>
      <c r="AY148" s="264" t="s">
        <v>132</v>
      </c>
    </row>
    <row r="149" s="12" customFormat="1" ht="25.92" customHeight="1">
      <c r="A149" s="12"/>
      <c r="B149" s="204"/>
      <c r="C149" s="205"/>
      <c r="D149" s="206" t="s">
        <v>82</v>
      </c>
      <c r="E149" s="207" t="s">
        <v>190</v>
      </c>
      <c r="F149" s="207" t="s">
        <v>191</v>
      </c>
      <c r="G149" s="205"/>
      <c r="H149" s="205"/>
      <c r="I149" s="208"/>
      <c r="J149" s="192">
        <f>BK149</f>
        <v>0</v>
      </c>
      <c r="K149" s="205"/>
      <c r="L149" s="209"/>
      <c r="M149" s="210"/>
      <c r="N149" s="211"/>
      <c r="O149" s="211"/>
      <c r="P149" s="212">
        <f>P150</f>
        <v>0</v>
      </c>
      <c r="Q149" s="211"/>
      <c r="R149" s="212">
        <f>R150</f>
        <v>0</v>
      </c>
      <c r="S149" s="211"/>
      <c r="T149" s="21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140</v>
      </c>
      <c r="AT149" s="215" t="s">
        <v>82</v>
      </c>
      <c r="AU149" s="215" t="s">
        <v>83</v>
      </c>
      <c r="AY149" s="214" t="s">
        <v>132</v>
      </c>
      <c r="BK149" s="216">
        <f>BK150</f>
        <v>0</v>
      </c>
    </row>
    <row r="150" s="2" customFormat="1" ht="24.15" customHeight="1">
      <c r="A150" s="38"/>
      <c r="B150" s="39"/>
      <c r="C150" s="219" t="s">
        <v>192</v>
      </c>
      <c r="D150" s="219" t="s">
        <v>135</v>
      </c>
      <c r="E150" s="220" t="s">
        <v>193</v>
      </c>
      <c r="F150" s="221" t="s">
        <v>194</v>
      </c>
      <c r="G150" s="222" t="s">
        <v>195</v>
      </c>
      <c r="H150" s="223">
        <v>1</v>
      </c>
      <c r="I150" s="224"/>
      <c r="J150" s="225">
        <f>ROUND(I150*H150,2)</f>
        <v>0</v>
      </c>
      <c r="K150" s="221" t="s">
        <v>1</v>
      </c>
      <c r="L150" s="44"/>
      <c r="M150" s="226" t="s">
        <v>1</v>
      </c>
      <c r="N150" s="227" t="s">
        <v>49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196</v>
      </c>
      <c r="AT150" s="230" t="s">
        <v>135</v>
      </c>
      <c r="AU150" s="230" t="s">
        <v>91</v>
      </c>
      <c r="AY150" s="17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141</v>
      </c>
      <c r="BK150" s="231">
        <f>ROUND(I150*H150,2)</f>
        <v>0</v>
      </c>
      <c r="BL150" s="17" t="s">
        <v>196</v>
      </c>
      <c r="BM150" s="230" t="s">
        <v>197</v>
      </c>
    </row>
    <row r="151" s="2" customFormat="1" ht="49.92" customHeight="1">
      <c r="A151" s="38"/>
      <c r="B151" s="39"/>
      <c r="C151" s="40"/>
      <c r="D151" s="40"/>
      <c r="E151" s="207" t="s">
        <v>198</v>
      </c>
      <c r="F151" s="207" t="s">
        <v>199</v>
      </c>
      <c r="G151" s="40"/>
      <c r="H151" s="40"/>
      <c r="I151" s="40"/>
      <c r="J151" s="192">
        <f>BK151</f>
        <v>0</v>
      </c>
      <c r="K151" s="40"/>
      <c r="L151" s="44"/>
      <c r="M151" s="265"/>
      <c r="N151" s="266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82</v>
      </c>
      <c r="AU151" s="17" t="s">
        <v>83</v>
      </c>
      <c r="AY151" s="17" t="s">
        <v>200</v>
      </c>
      <c r="BK151" s="231">
        <f>SUM(BK152:BK156)</f>
        <v>0</v>
      </c>
    </row>
    <row r="152" s="2" customFormat="1" ht="16.32" customHeight="1">
      <c r="A152" s="38"/>
      <c r="B152" s="39"/>
      <c r="C152" s="267" t="s">
        <v>1</v>
      </c>
      <c r="D152" s="267" t="s">
        <v>135</v>
      </c>
      <c r="E152" s="268" t="s">
        <v>1</v>
      </c>
      <c r="F152" s="269" t="s">
        <v>1</v>
      </c>
      <c r="G152" s="270" t="s">
        <v>1</v>
      </c>
      <c r="H152" s="271"/>
      <c r="I152" s="272"/>
      <c r="J152" s="273">
        <f>BK152</f>
        <v>0</v>
      </c>
      <c r="K152" s="274"/>
      <c r="L152" s="44"/>
      <c r="M152" s="275" t="s">
        <v>1</v>
      </c>
      <c r="N152" s="276" t="s">
        <v>49</v>
      </c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200</v>
      </c>
      <c r="AU152" s="17" t="s">
        <v>91</v>
      </c>
      <c r="AY152" s="17" t="s">
        <v>200</v>
      </c>
      <c r="BE152" s="231">
        <f>IF(N152="základní",J152,0)</f>
        <v>0</v>
      </c>
      <c r="BF152" s="231">
        <f>IF(N152="snížená",J152,0)</f>
        <v>0</v>
      </c>
      <c r="BG152" s="231">
        <f>IF(N152="zákl. přenesená",J152,0)</f>
        <v>0</v>
      </c>
      <c r="BH152" s="231">
        <f>IF(N152="sníž. přenesená",J152,0)</f>
        <v>0</v>
      </c>
      <c r="BI152" s="231">
        <f>IF(N152="nulová",J152,0)</f>
        <v>0</v>
      </c>
      <c r="BJ152" s="17" t="s">
        <v>141</v>
      </c>
      <c r="BK152" s="231">
        <f>I152*H152</f>
        <v>0</v>
      </c>
    </row>
    <row r="153" s="2" customFormat="1" ht="16.32" customHeight="1">
      <c r="A153" s="38"/>
      <c r="B153" s="39"/>
      <c r="C153" s="267" t="s">
        <v>1</v>
      </c>
      <c r="D153" s="267" t="s">
        <v>135</v>
      </c>
      <c r="E153" s="268" t="s">
        <v>1</v>
      </c>
      <c r="F153" s="269" t="s">
        <v>1</v>
      </c>
      <c r="G153" s="270" t="s">
        <v>1</v>
      </c>
      <c r="H153" s="271"/>
      <c r="I153" s="272"/>
      <c r="J153" s="273">
        <f>BK153</f>
        <v>0</v>
      </c>
      <c r="K153" s="274"/>
      <c r="L153" s="44"/>
      <c r="M153" s="275" t="s">
        <v>1</v>
      </c>
      <c r="N153" s="276" t="s">
        <v>49</v>
      </c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200</v>
      </c>
      <c r="AU153" s="17" t="s">
        <v>91</v>
      </c>
      <c r="AY153" s="17" t="s">
        <v>200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141</v>
      </c>
      <c r="BK153" s="231">
        <f>I153*H153</f>
        <v>0</v>
      </c>
    </row>
    <row r="154" s="2" customFormat="1" ht="16.32" customHeight="1">
      <c r="A154" s="38"/>
      <c r="B154" s="39"/>
      <c r="C154" s="267" t="s">
        <v>1</v>
      </c>
      <c r="D154" s="267" t="s">
        <v>135</v>
      </c>
      <c r="E154" s="268" t="s">
        <v>1</v>
      </c>
      <c r="F154" s="269" t="s">
        <v>1</v>
      </c>
      <c r="G154" s="270" t="s">
        <v>1</v>
      </c>
      <c r="H154" s="271"/>
      <c r="I154" s="272"/>
      <c r="J154" s="273">
        <f>BK154</f>
        <v>0</v>
      </c>
      <c r="K154" s="274"/>
      <c r="L154" s="44"/>
      <c r="M154" s="275" t="s">
        <v>1</v>
      </c>
      <c r="N154" s="276" t="s">
        <v>49</v>
      </c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200</v>
      </c>
      <c r="AU154" s="17" t="s">
        <v>91</v>
      </c>
      <c r="AY154" s="17" t="s">
        <v>200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141</v>
      </c>
      <c r="BK154" s="231">
        <f>I154*H154</f>
        <v>0</v>
      </c>
    </row>
    <row r="155" s="2" customFormat="1" ht="16.32" customHeight="1">
      <c r="A155" s="38"/>
      <c r="B155" s="39"/>
      <c r="C155" s="267" t="s">
        <v>1</v>
      </c>
      <c r="D155" s="267" t="s">
        <v>135</v>
      </c>
      <c r="E155" s="268" t="s">
        <v>1</v>
      </c>
      <c r="F155" s="269" t="s">
        <v>1</v>
      </c>
      <c r="G155" s="270" t="s">
        <v>1</v>
      </c>
      <c r="H155" s="271"/>
      <c r="I155" s="272"/>
      <c r="J155" s="273">
        <f>BK155</f>
        <v>0</v>
      </c>
      <c r="K155" s="274"/>
      <c r="L155" s="44"/>
      <c r="M155" s="275" t="s">
        <v>1</v>
      </c>
      <c r="N155" s="276" t="s">
        <v>49</v>
      </c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200</v>
      </c>
      <c r="AU155" s="17" t="s">
        <v>91</v>
      </c>
      <c r="AY155" s="17" t="s">
        <v>200</v>
      </c>
      <c r="BE155" s="231">
        <f>IF(N155="základní",J155,0)</f>
        <v>0</v>
      </c>
      <c r="BF155" s="231">
        <f>IF(N155="snížená",J155,0)</f>
        <v>0</v>
      </c>
      <c r="BG155" s="231">
        <f>IF(N155="zákl. přenesená",J155,0)</f>
        <v>0</v>
      </c>
      <c r="BH155" s="231">
        <f>IF(N155="sníž. přenesená",J155,0)</f>
        <v>0</v>
      </c>
      <c r="BI155" s="231">
        <f>IF(N155="nulová",J155,0)</f>
        <v>0</v>
      </c>
      <c r="BJ155" s="17" t="s">
        <v>141</v>
      </c>
      <c r="BK155" s="231">
        <f>I155*H155</f>
        <v>0</v>
      </c>
    </row>
    <row r="156" s="2" customFormat="1" ht="16.32" customHeight="1">
      <c r="A156" s="38"/>
      <c r="B156" s="39"/>
      <c r="C156" s="267" t="s">
        <v>1</v>
      </c>
      <c r="D156" s="267" t="s">
        <v>135</v>
      </c>
      <c r="E156" s="268" t="s">
        <v>1</v>
      </c>
      <c r="F156" s="269" t="s">
        <v>1</v>
      </c>
      <c r="G156" s="270" t="s">
        <v>1</v>
      </c>
      <c r="H156" s="271"/>
      <c r="I156" s="272"/>
      <c r="J156" s="273">
        <f>BK156</f>
        <v>0</v>
      </c>
      <c r="K156" s="274"/>
      <c r="L156" s="44"/>
      <c r="M156" s="275" t="s">
        <v>1</v>
      </c>
      <c r="N156" s="276" t="s">
        <v>49</v>
      </c>
      <c r="O156" s="277"/>
      <c r="P156" s="277"/>
      <c r="Q156" s="277"/>
      <c r="R156" s="277"/>
      <c r="S156" s="277"/>
      <c r="T156" s="278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200</v>
      </c>
      <c r="AU156" s="17" t="s">
        <v>91</v>
      </c>
      <c r="AY156" s="17" t="s">
        <v>200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141</v>
      </c>
      <c r="BK156" s="231">
        <f>I156*H156</f>
        <v>0</v>
      </c>
    </row>
    <row r="157" s="2" customFormat="1" ht="6.96" customHeight="1">
      <c r="A157" s="38"/>
      <c r="B157" s="66"/>
      <c r="C157" s="67"/>
      <c r="D157" s="67"/>
      <c r="E157" s="67"/>
      <c r="F157" s="67"/>
      <c r="G157" s="67"/>
      <c r="H157" s="67"/>
      <c r="I157" s="67"/>
      <c r="J157" s="67"/>
      <c r="K157" s="67"/>
      <c r="L157" s="44"/>
      <c r="M157" s="38"/>
      <c r="O157" s="38"/>
      <c r="P157" s="38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</row>
  </sheetData>
  <sheetProtection sheet="1" autoFilter="0" formatColumns="0" formatRows="0" objects="1" scenarios="1" spinCount="100000" saltValue="EeakCn6L8oef/4K6j5cwcJPcXnsKldu87j9/l6e7QGotfmjrCFXvG9VpeQjOgTpvBQlIlCY2OJSvz+33rwToPQ==" hashValue="7KmVOHjTItGs+g/Gu/5YYWcjTCvolFfEWCXwnvXE+gILEoKg6I62Rz0D0bdn9a+CiEsb1ROLTIE8xLOIVNG+Hw==" algorithmName="SHA-512" password="CC35"/>
  <autoFilter ref="C122:K156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dataValidations count="2">
    <dataValidation type="list" allowBlank="1" showInputMessage="1" showErrorMessage="1" error="Povoleny jsou hodnoty K, M." sqref="D152:D157">
      <formula1>"K, M"</formula1>
    </dataValidation>
    <dataValidation type="list" allowBlank="1" showInputMessage="1" showErrorMessage="1" error="Povoleny jsou hodnoty základní, snížená, zákl. přenesená, sníž. přenesená, nulová." sqref="N152:N157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Výtah Jánská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201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5"/>
      <c r="B27" s="146"/>
      <c r="C27" s="145"/>
      <c r="D27" s="145"/>
      <c r="E27" s="147" t="s">
        <v>42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ROUND(J126,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ROUND((ROUND((SUM(BE126:BE176)),  2) + SUM(BE178:BE182)), 2)</f>
        <v>0</v>
      </c>
      <c r="G33" s="38"/>
      <c r="H33" s="38"/>
      <c r="I33" s="155">
        <v>0.20999999999999999</v>
      </c>
      <c r="J33" s="154">
        <f>ROUND((ROUND(((SUM(BE126:BE176))*I33),  2) + (SUM(BE178:BE182)*I33)),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ROUND((ROUND((SUM(BF126:BF176)),  2) + SUM(BF178:BF182)), 2)</f>
        <v>0</v>
      </c>
      <c r="G34" s="38"/>
      <c r="H34" s="38"/>
      <c r="I34" s="155">
        <v>0.14999999999999999</v>
      </c>
      <c r="J34" s="154">
        <f>ROUND((ROUND(((SUM(BF126:BF176))*I34),  2) + (SUM(BF178:BF182)*I34)),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ROUND((ROUND((SUM(BG126:BG176)),  2) + SUM(BG178:BG182)),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ROUND((ROUND((SUM(BH126:BH176)),  2) + SUM(BH178:BH182)),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ROUND((ROUND((SUM(BI126:BI176)),  2) + SUM(BI178:BI182)),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Výtah Jánská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Nové konstrukce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Jánská 18/20, 602 00 Brno</v>
      </c>
      <c r="G89" s="40"/>
      <c r="H89" s="40"/>
      <c r="I89" s="32" t="s">
        <v>22</v>
      </c>
      <c r="J89" s="79" t="str">
        <f>IF(J12="","",J12)</f>
        <v>20. 1. 2020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32</v>
      </c>
      <c r="J91" s="36" t="str">
        <f>E21</f>
        <v>Ing. et Ing. Pavel Vyskočil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J126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110</v>
      </c>
      <c r="E97" s="182"/>
      <c r="F97" s="182"/>
      <c r="G97" s="182"/>
      <c r="H97" s="182"/>
      <c r="I97" s="182"/>
      <c r="J97" s="183">
        <f>J127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202</v>
      </c>
      <c r="E98" s="188"/>
      <c r="F98" s="188"/>
      <c r="G98" s="188"/>
      <c r="H98" s="188"/>
      <c r="I98" s="188"/>
      <c r="J98" s="189">
        <f>J128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J141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203</v>
      </c>
      <c r="E100" s="188"/>
      <c r="F100" s="188"/>
      <c r="G100" s="188"/>
      <c r="H100" s="188"/>
      <c r="I100" s="188"/>
      <c r="J100" s="189">
        <f>J149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9" customFormat="1" ht="24.96" customHeight="1">
      <c r="A101" s="9"/>
      <c r="B101" s="179"/>
      <c r="C101" s="180"/>
      <c r="D101" s="181" t="s">
        <v>113</v>
      </c>
      <c r="E101" s="182"/>
      <c r="F101" s="182"/>
      <c r="G101" s="182"/>
      <c r="H101" s="182"/>
      <c r="I101" s="182"/>
      <c r="J101" s="183">
        <f>J151</f>
        <v>0</v>
      </c>
      <c r="K101" s="180"/>
      <c r="L101" s="18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10" customFormat="1" ht="19.92" customHeight="1">
      <c r="A102" s="10"/>
      <c r="B102" s="185"/>
      <c r="C102" s="186"/>
      <c r="D102" s="187" t="s">
        <v>114</v>
      </c>
      <c r="E102" s="188"/>
      <c r="F102" s="188"/>
      <c r="G102" s="188"/>
      <c r="H102" s="188"/>
      <c r="I102" s="188"/>
      <c r="J102" s="189">
        <f>J152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204</v>
      </c>
      <c r="E103" s="188"/>
      <c r="F103" s="188"/>
      <c r="G103" s="188"/>
      <c r="H103" s="188"/>
      <c r="I103" s="188"/>
      <c r="J103" s="189">
        <f>J155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5"/>
      <c r="C104" s="186"/>
      <c r="D104" s="187" t="s">
        <v>205</v>
      </c>
      <c r="E104" s="188"/>
      <c r="F104" s="188"/>
      <c r="G104" s="188"/>
      <c r="H104" s="188"/>
      <c r="I104" s="188"/>
      <c r="J104" s="189">
        <f>J166</f>
        <v>0</v>
      </c>
      <c r="K104" s="186"/>
      <c r="L104" s="190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9"/>
      <c r="C105" s="180"/>
      <c r="D105" s="181" t="s">
        <v>115</v>
      </c>
      <c r="E105" s="182"/>
      <c r="F105" s="182"/>
      <c r="G105" s="182"/>
      <c r="H105" s="182"/>
      <c r="I105" s="182"/>
      <c r="J105" s="183">
        <f>J174</f>
        <v>0</v>
      </c>
      <c r="K105" s="180"/>
      <c r="L105" s="184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1.84" customHeight="1">
      <c r="A106" s="9"/>
      <c r="B106" s="179"/>
      <c r="C106" s="180"/>
      <c r="D106" s="191" t="s">
        <v>116</v>
      </c>
      <c r="E106" s="180"/>
      <c r="F106" s="180"/>
      <c r="G106" s="180"/>
      <c r="H106" s="180"/>
      <c r="I106" s="180"/>
      <c r="J106" s="192">
        <f>J177</f>
        <v>0</v>
      </c>
      <c r="K106" s="180"/>
      <c r="L106" s="184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2" customFormat="1" ht="21.84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66"/>
      <c r="C108" s="67"/>
      <c r="D108" s="67"/>
      <c r="E108" s="67"/>
      <c r="F108" s="67"/>
      <c r="G108" s="67"/>
      <c r="H108" s="67"/>
      <c r="I108" s="67"/>
      <c r="J108" s="67"/>
      <c r="K108" s="67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12" s="2" customFormat="1" ht="6.96" customHeight="1">
      <c r="A112" s="38"/>
      <c r="B112" s="68"/>
      <c r="C112" s="69"/>
      <c r="D112" s="69"/>
      <c r="E112" s="69"/>
      <c r="F112" s="69"/>
      <c r="G112" s="69"/>
      <c r="H112" s="69"/>
      <c r="I112" s="69"/>
      <c r="J112" s="69"/>
      <c r="K112" s="69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24.96" customHeight="1">
      <c r="A113" s="38"/>
      <c r="B113" s="39"/>
      <c r="C113" s="23" t="s">
        <v>117</v>
      </c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16</v>
      </c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6.5" customHeight="1">
      <c r="A116" s="38"/>
      <c r="B116" s="39"/>
      <c r="C116" s="40"/>
      <c r="D116" s="40"/>
      <c r="E116" s="174" t="str">
        <f>E7</f>
        <v>Výtah Jánská</v>
      </c>
      <c r="F116" s="32"/>
      <c r="G116" s="32"/>
      <c r="H116" s="32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103</v>
      </c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6.5" customHeight="1">
      <c r="A118" s="38"/>
      <c r="B118" s="39"/>
      <c r="C118" s="40"/>
      <c r="D118" s="40"/>
      <c r="E118" s="76" t="str">
        <f>E9</f>
        <v>02 - Nové konstrukce</v>
      </c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6.96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2" customHeight="1">
      <c r="A120" s="38"/>
      <c r="B120" s="39"/>
      <c r="C120" s="32" t="s">
        <v>20</v>
      </c>
      <c r="D120" s="40"/>
      <c r="E120" s="40"/>
      <c r="F120" s="27" t="str">
        <f>F12</f>
        <v>Jánská 18/20, 602 00 Brno</v>
      </c>
      <c r="G120" s="40"/>
      <c r="H120" s="40"/>
      <c r="I120" s="32" t="s">
        <v>22</v>
      </c>
      <c r="J120" s="79" t="str">
        <f>IF(J12="","",J12)</f>
        <v>20. 1. 2020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6.96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5.65" customHeight="1">
      <c r="A122" s="38"/>
      <c r="B122" s="39"/>
      <c r="C122" s="32" t="s">
        <v>24</v>
      </c>
      <c r="D122" s="40"/>
      <c r="E122" s="40"/>
      <c r="F122" s="27" t="str">
        <f>E15</f>
        <v>Statutární město Brno</v>
      </c>
      <c r="G122" s="40"/>
      <c r="H122" s="40"/>
      <c r="I122" s="32" t="s">
        <v>32</v>
      </c>
      <c r="J122" s="36" t="str">
        <f>E21</f>
        <v>Ing. et Ing. Pavel Vyskočil</v>
      </c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25.65" customHeight="1">
      <c r="A123" s="38"/>
      <c r="B123" s="39"/>
      <c r="C123" s="32" t="s">
        <v>30</v>
      </c>
      <c r="D123" s="40"/>
      <c r="E123" s="40"/>
      <c r="F123" s="27" t="str">
        <f>IF(E18="","",E18)</f>
        <v>Vyplň údaj</v>
      </c>
      <c r="G123" s="40"/>
      <c r="H123" s="40"/>
      <c r="I123" s="32" t="s">
        <v>37</v>
      </c>
      <c r="J123" s="36" t="str">
        <f>E24</f>
        <v>STAGA stavební agentura s.r.o.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0.32" customHeight="1">
      <c r="A124" s="38"/>
      <c r="B124" s="39"/>
      <c r="C124" s="40"/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11" customFormat="1" ht="29.28" customHeight="1">
      <c r="A125" s="193"/>
      <c r="B125" s="194"/>
      <c r="C125" s="195" t="s">
        <v>118</v>
      </c>
      <c r="D125" s="196" t="s">
        <v>68</v>
      </c>
      <c r="E125" s="196" t="s">
        <v>64</v>
      </c>
      <c r="F125" s="196" t="s">
        <v>65</v>
      </c>
      <c r="G125" s="196" t="s">
        <v>119</v>
      </c>
      <c r="H125" s="196" t="s">
        <v>120</v>
      </c>
      <c r="I125" s="196" t="s">
        <v>121</v>
      </c>
      <c r="J125" s="196" t="s">
        <v>107</v>
      </c>
      <c r="K125" s="197" t="s">
        <v>122</v>
      </c>
      <c r="L125" s="198"/>
      <c r="M125" s="100" t="s">
        <v>1</v>
      </c>
      <c r="N125" s="101" t="s">
        <v>47</v>
      </c>
      <c r="O125" s="101" t="s">
        <v>123</v>
      </c>
      <c r="P125" s="101" t="s">
        <v>124</v>
      </c>
      <c r="Q125" s="101" t="s">
        <v>125</v>
      </c>
      <c r="R125" s="101" t="s">
        <v>126</v>
      </c>
      <c r="S125" s="101" t="s">
        <v>127</v>
      </c>
      <c r="T125" s="102" t="s">
        <v>128</v>
      </c>
      <c r="U125" s="193"/>
      <c r="V125" s="193"/>
      <c r="W125" s="193"/>
      <c r="X125" s="193"/>
      <c r="Y125" s="193"/>
      <c r="Z125" s="193"/>
      <c r="AA125" s="193"/>
      <c r="AB125" s="193"/>
      <c r="AC125" s="193"/>
      <c r="AD125" s="193"/>
      <c r="AE125" s="193"/>
    </row>
    <row r="126" s="2" customFormat="1" ht="22.8" customHeight="1">
      <c r="A126" s="38"/>
      <c r="B126" s="39"/>
      <c r="C126" s="107" t="s">
        <v>129</v>
      </c>
      <c r="D126" s="40"/>
      <c r="E126" s="40"/>
      <c r="F126" s="40"/>
      <c r="G126" s="40"/>
      <c r="H126" s="40"/>
      <c r="I126" s="40"/>
      <c r="J126" s="199">
        <f>BK126</f>
        <v>0</v>
      </c>
      <c r="K126" s="40"/>
      <c r="L126" s="44"/>
      <c r="M126" s="103"/>
      <c r="N126" s="200"/>
      <c r="O126" s="104"/>
      <c r="P126" s="201">
        <f>P127+P151+P174+P177</f>
        <v>0</v>
      </c>
      <c r="Q126" s="104"/>
      <c r="R126" s="201">
        <f>R127+R151+R174+R177</f>
        <v>1.1511188400000001</v>
      </c>
      <c r="S126" s="104"/>
      <c r="T126" s="202">
        <f>T127+T151+T174+T177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82</v>
      </c>
      <c r="AU126" s="17" t="s">
        <v>109</v>
      </c>
      <c r="BK126" s="203">
        <f>BK127+BK151+BK174+BK177</f>
        <v>0</v>
      </c>
    </row>
    <row r="127" s="12" customFormat="1" ht="25.92" customHeight="1">
      <c r="A127" s="12"/>
      <c r="B127" s="204"/>
      <c r="C127" s="205"/>
      <c r="D127" s="206" t="s">
        <v>82</v>
      </c>
      <c r="E127" s="207" t="s">
        <v>130</v>
      </c>
      <c r="F127" s="207" t="s">
        <v>131</v>
      </c>
      <c r="G127" s="205"/>
      <c r="H127" s="205"/>
      <c r="I127" s="208"/>
      <c r="J127" s="192">
        <f>BK127</f>
        <v>0</v>
      </c>
      <c r="K127" s="205"/>
      <c r="L127" s="209"/>
      <c r="M127" s="210"/>
      <c r="N127" s="211"/>
      <c r="O127" s="211"/>
      <c r="P127" s="212">
        <f>P128+P141+P149</f>
        <v>0</v>
      </c>
      <c r="Q127" s="211"/>
      <c r="R127" s="212">
        <f>R128+R141+R149</f>
        <v>1.0533849200000001</v>
      </c>
      <c r="S127" s="211"/>
      <c r="T127" s="213">
        <f>T128+T141+T149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4" t="s">
        <v>91</v>
      </c>
      <c r="AT127" s="215" t="s">
        <v>82</v>
      </c>
      <c r="AU127" s="215" t="s">
        <v>83</v>
      </c>
      <c r="AY127" s="214" t="s">
        <v>132</v>
      </c>
      <c r="BK127" s="216">
        <f>BK128+BK141+BK149</f>
        <v>0</v>
      </c>
    </row>
    <row r="128" s="12" customFormat="1" ht="22.8" customHeight="1">
      <c r="A128" s="12"/>
      <c r="B128" s="204"/>
      <c r="C128" s="205"/>
      <c r="D128" s="206" t="s">
        <v>82</v>
      </c>
      <c r="E128" s="217" t="s">
        <v>167</v>
      </c>
      <c r="F128" s="217" t="s">
        <v>206</v>
      </c>
      <c r="G128" s="205"/>
      <c r="H128" s="205"/>
      <c r="I128" s="208"/>
      <c r="J128" s="218">
        <f>BK128</f>
        <v>0</v>
      </c>
      <c r="K128" s="205"/>
      <c r="L128" s="209"/>
      <c r="M128" s="210"/>
      <c r="N128" s="211"/>
      <c r="O128" s="211"/>
      <c r="P128" s="212">
        <f>SUM(P129:P140)</f>
        <v>0</v>
      </c>
      <c r="Q128" s="211"/>
      <c r="R128" s="212">
        <f>SUM(R129:R140)</f>
        <v>1.04998492</v>
      </c>
      <c r="S128" s="211"/>
      <c r="T128" s="213">
        <f>SUM(T129:T140)</f>
        <v>0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4" t="s">
        <v>91</v>
      </c>
      <c r="AT128" s="215" t="s">
        <v>82</v>
      </c>
      <c r="AU128" s="215" t="s">
        <v>91</v>
      </c>
      <c r="AY128" s="214" t="s">
        <v>132</v>
      </c>
      <c r="BK128" s="216">
        <f>SUM(BK129:BK140)</f>
        <v>0</v>
      </c>
    </row>
    <row r="129" s="2" customFormat="1" ht="37.8" customHeight="1">
      <c r="A129" s="38"/>
      <c r="B129" s="39"/>
      <c r="C129" s="219" t="s">
        <v>91</v>
      </c>
      <c r="D129" s="219" t="s">
        <v>135</v>
      </c>
      <c r="E129" s="220" t="s">
        <v>207</v>
      </c>
      <c r="F129" s="221" t="s">
        <v>208</v>
      </c>
      <c r="G129" s="222" t="s">
        <v>138</v>
      </c>
      <c r="H129" s="223">
        <v>118.446</v>
      </c>
      <c r="I129" s="224"/>
      <c r="J129" s="225">
        <f>ROUND(I129*H129,2)</f>
        <v>0</v>
      </c>
      <c r="K129" s="221" t="s">
        <v>139</v>
      </c>
      <c r="L129" s="44"/>
      <c r="M129" s="226" t="s">
        <v>1</v>
      </c>
      <c r="N129" s="227" t="s">
        <v>49</v>
      </c>
      <c r="O129" s="91"/>
      <c r="P129" s="228">
        <f>O129*H129</f>
        <v>0</v>
      </c>
      <c r="Q129" s="228">
        <v>0.0057000000000000002</v>
      </c>
      <c r="R129" s="228">
        <f>Q129*H129</f>
        <v>0.67514220000000003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140</v>
      </c>
      <c r="AT129" s="230" t="s">
        <v>135</v>
      </c>
      <c r="AU129" s="230" t="s">
        <v>141</v>
      </c>
      <c r="AY129" s="17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141</v>
      </c>
      <c r="BK129" s="231">
        <f>ROUND(I129*H129,2)</f>
        <v>0</v>
      </c>
      <c r="BL129" s="17" t="s">
        <v>140</v>
      </c>
      <c r="BM129" s="230" t="s">
        <v>209</v>
      </c>
    </row>
    <row r="130" s="13" customFormat="1">
      <c r="A130" s="13"/>
      <c r="B130" s="232"/>
      <c r="C130" s="233"/>
      <c r="D130" s="234" t="s">
        <v>143</v>
      </c>
      <c r="E130" s="235" t="s">
        <v>1</v>
      </c>
      <c r="F130" s="236" t="s">
        <v>210</v>
      </c>
      <c r="G130" s="233"/>
      <c r="H130" s="235" t="s">
        <v>1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143</v>
      </c>
      <c r="AU130" s="242" t="s">
        <v>141</v>
      </c>
      <c r="AV130" s="13" t="s">
        <v>91</v>
      </c>
      <c r="AW130" s="13" t="s">
        <v>36</v>
      </c>
      <c r="AX130" s="13" t="s">
        <v>83</v>
      </c>
      <c r="AY130" s="242" t="s">
        <v>132</v>
      </c>
    </row>
    <row r="131" s="14" customFormat="1">
      <c r="A131" s="14"/>
      <c r="B131" s="243"/>
      <c r="C131" s="244"/>
      <c r="D131" s="234" t="s">
        <v>143</v>
      </c>
      <c r="E131" s="245" t="s">
        <v>1</v>
      </c>
      <c r="F131" s="246" t="s">
        <v>151</v>
      </c>
      <c r="G131" s="244"/>
      <c r="H131" s="247">
        <v>133.93000000000001</v>
      </c>
      <c r="I131" s="248"/>
      <c r="J131" s="244"/>
      <c r="K131" s="244"/>
      <c r="L131" s="249"/>
      <c r="M131" s="250"/>
      <c r="N131" s="251"/>
      <c r="O131" s="251"/>
      <c r="P131" s="251"/>
      <c r="Q131" s="251"/>
      <c r="R131" s="251"/>
      <c r="S131" s="251"/>
      <c r="T131" s="252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3" t="s">
        <v>143</v>
      </c>
      <c r="AU131" s="253" t="s">
        <v>141</v>
      </c>
      <c r="AV131" s="14" t="s">
        <v>141</v>
      </c>
      <c r="AW131" s="14" t="s">
        <v>36</v>
      </c>
      <c r="AX131" s="14" t="s">
        <v>83</v>
      </c>
      <c r="AY131" s="253" t="s">
        <v>132</v>
      </c>
    </row>
    <row r="132" s="14" customFormat="1">
      <c r="A132" s="14"/>
      <c r="B132" s="243"/>
      <c r="C132" s="244"/>
      <c r="D132" s="234" t="s">
        <v>143</v>
      </c>
      <c r="E132" s="245" t="s">
        <v>1</v>
      </c>
      <c r="F132" s="246" t="s">
        <v>152</v>
      </c>
      <c r="G132" s="244"/>
      <c r="H132" s="247">
        <v>-15.484</v>
      </c>
      <c r="I132" s="248"/>
      <c r="J132" s="244"/>
      <c r="K132" s="244"/>
      <c r="L132" s="249"/>
      <c r="M132" s="250"/>
      <c r="N132" s="251"/>
      <c r="O132" s="251"/>
      <c r="P132" s="251"/>
      <c r="Q132" s="251"/>
      <c r="R132" s="251"/>
      <c r="S132" s="251"/>
      <c r="T132" s="25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3" t="s">
        <v>143</v>
      </c>
      <c r="AU132" s="253" t="s">
        <v>141</v>
      </c>
      <c r="AV132" s="14" t="s">
        <v>141</v>
      </c>
      <c r="AW132" s="14" t="s">
        <v>36</v>
      </c>
      <c r="AX132" s="14" t="s">
        <v>83</v>
      </c>
      <c r="AY132" s="253" t="s">
        <v>132</v>
      </c>
    </row>
    <row r="133" s="15" customFormat="1">
      <c r="A133" s="15"/>
      <c r="B133" s="254"/>
      <c r="C133" s="255"/>
      <c r="D133" s="234" t="s">
        <v>143</v>
      </c>
      <c r="E133" s="256" t="s">
        <v>1</v>
      </c>
      <c r="F133" s="257" t="s">
        <v>146</v>
      </c>
      <c r="G133" s="255"/>
      <c r="H133" s="258">
        <v>118.446</v>
      </c>
      <c r="I133" s="259"/>
      <c r="J133" s="255"/>
      <c r="K133" s="255"/>
      <c r="L133" s="260"/>
      <c r="M133" s="261"/>
      <c r="N133" s="262"/>
      <c r="O133" s="262"/>
      <c r="P133" s="262"/>
      <c r="Q133" s="262"/>
      <c r="R133" s="262"/>
      <c r="S133" s="262"/>
      <c r="T133" s="263"/>
      <c r="U133" s="15"/>
      <c r="V133" s="15"/>
      <c r="W133" s="15"/>
      <c r="X133" s="15"/>
      <c r="Y133" s="15"/>
      <c r="Z133" s="15"/>
      <c r="AA133" s="15"/>
      <c r="AB133" s="15"/>
      <c r="AC133" s="15"/>
      <c r="AD133" s="15"/>
      <c r="AE133" s="15"/>
      <c r="AT133" s="264" t="s">
        <v>143</v>
      </c>
      <c r="AU133" s="264" t="s">
        <v>141</v>
      </c>
      <c r="AV133" s="15" t="s">
        <v>140</v>
      </c>
      <c r="AW133" s="15" t="s">
        <v>36</v>
      </c>
      <c r="AX133" s="15" t="s">
        <v>91</v>
      </c>
      <c r="AY133" s="264" t="s">
        <v>132</v>
      </c>
    </row>
    <row r="134" s="2" customFormat="1" ht="24.15" customHeight="1">
      <c r="A134" s="38"/>
      <c r="B134" s="39"/>
      <c r="C134" s="219" t="s">
        <v>141</v>
      </c>
      <c r="D134" s="219" t="s">
        <v>135</v>
      </c>
      <c r="E134" s="220" t="s">
        <v>211</v>
      </c>
      <c r="F134" s="221" t="s">
        <v>212</v>
      </c>
      <c r="G134" s="222" t="s">
        <v>186</v>
      </c>
      <c r="H134" s="223">
        <v>10</v>
      </c>
      <c r="I134" s="224"/>
      <c r="J134" s="225">
        <f>ROUND(I134*H134,2)</f>
        <v>0</v>
      </c>
      <c r="K134" s="221" t="s">
        <v>139</v>
      </c>
      <c r="L134" s="44"/>
      <c r="M134" s="226" t="s">
        <v>1</v>
      </c>
      <c r="N134" s="227" t="s">
        <v>49</v>
      </c>
      <c r="O134" s="91"/>
      <c r="P134" s="228">
        <f>O134*H134</f>
        <v>0</v>
      </c>
      <c r="Q134" s="228">
        <v>0.0373</v>
      </c>
      <c r="R134" s="228">
        <f>Q134*H134</f>
        <v>0.373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140</v>
      </c>
      <c r="AT134" s="230" t="s">
        <v>135</v>
      </c>
      <c r="AU134" s="230" t="s">
        <v>141</v>
      </c>
      <c r="AY134" s="17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141</v>
      </c>
      <c r="BK134" s="231">
        <f>ROUND(I134*H134,2)</f>
        <v>0</v>
      </c>
      <c r="BL134" s="17" t="s">
        <v>140</v>
      </c>
      <c r="BM134" s="230" t="s">
        <v>213</v>
      </c>
    </row>
    <row r="135" s="2" customFormat="1" ht="49.05" customHeight="1">
      <c r="A135" s="38"/>
      <c r="B135" s="39"/>
      <c r="C135" s="219" t="s">
        <v>155</v>
      </c>
      <c r="D135" s="219" t="s">
        <v>135</v>
      </c>
      <c r="E135" s="220" t="s">
        <v>214</v>
      </c>
      <c r="F135" s="221" t="s">
        <v>215</v>
      </c>
      <c r="G135" s="222" t="s">
        <v>216</v>
      </c>
      <c r="H135" s="223">
        <v>41.880000000000003</v>
      </c>
      <c r="I135" s="224"/>
      <c r="J135" s="225">
        <f>ROUND(I135*H135,2)</f>
        <v>0</v>
      </c>
      <c r="K135" s="221" t="s">
        <v>139</v>
      </c>
      <c r="L135" s="44"/>
      <c r="M135" s="226" t="s">
        <v>1</v>
      </c>
      <c r="N135" s="227" t="s">
        <v>49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140</v>
      </c>
      <c r="AT135" s="230" t="s">
        <v>135</v>
      </c>
      <c r="AU135" s="230" t="s">
        <v>141</v>
      </c>
      <c r="AY135" s="17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141</v>
      </c>
      <c r="BK135" s="231">
        <f>ROUND(I135*H135,2)</f>
        <v>0</v>
      </c>
      <c r="BL135" s="17" t="s">
        <v>140</v>
      </c>
      <c r="BM135" s="230" t="s">
        <v>217</v>
      </c>
    </row>
    <row r="136" s="13" customFormat="1">
      <c r="A136" s="13"/>
      <c r="B136" s="232"/>
      <c r="C136" s="233"/>
      <c r="D136" s="234" t="s">
        <v>143</v>
      </c>
      <c r="E136" s="235" t="s">
        <v>1</v>
      </c>
      <c r="F136" s="236" t="s">
        <v>218</v>
      </c>
      <c r="G136" s="233"/>
      <c r="H136" s="235" t="s">
        <v>1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143</v>
      </c>
      <c r="AU136" s="242" t="s">
        <v>141</v>
      </c>
      <c r="AV136" s="13" t="s">
        <v>91</v>
      </c>
      <c r="AW136" s="13" t="s">
        <v>36</v>
      </c>
      <c r="AX136" s="13" t="s">
        <v>83</v>
      </c>
      <c r="AY136" s="242" t="s">
        <v>132</v>
      </c>
    </row>
    <row r="137" s="14" customFormat="1">
      <c r="A137" s="14"/>
      <c r="B137" s="243"/>
      <c r="C137" s="244"/>
      <c r="D137" s="234" t="s">
        <v>143</v>
      </c>
      <c r="E137" s="245" t="s">
        <v>1</v>
      </c>
      <c r="F137" s="246" t="s">
        <v>219</v>
      </c>
      <c r="G137" s="244"/>
      <c r="H137" s="247">
        <v>41.880000000000003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143</v>
      </c>
      <c r="AU137" s="253" t="s">
        <v>141</v>
      </c>
      <c r="AV137" s="14" t="s">
        <v>141</v>
      </c>
      <c r="AW137" s="14" t="s">
        <v>36</v>
      </c>
      <c r="AX137" s="14" t="s">
        <v>83</v>
      </c>
      <c r="AY137" s="253" t="s">
        <v>132</v>
      </c>
    </row>
    <row r="138" s="15" customFormat="1">
      <c r="A138" s="15"/>
      <c r="B138" s="254"/>
      <c r="C138" s="255"/>
      <c r="D138" s="234" t="s">
        <v>143</v>
      </c>
      <c r="E138" s="256" t="s">
        <v>1</v>
      </c>
      <c r="F138" s="257" t="s">
        <v>146</v>
      </c>
      <c r="G138" s="255"/>
      <c r="H138" s="258">
        <v>41.880000000000003</v>
      </c>
      <c r="I138" s="259"/>
      <c r="J138" s="255"/>
      <c r="K138" s="255"/>
      <c r="L138" s="260"/>
      <c r="M138" s="261"/>
      <c r="N138" s="262"/>
      <c r="O138" s="262"/>
      <c r="P138" s="262"/>
      <c r="Q138" s="262"/>
      <c r="R138" s="262"/>
      <c r="S138" s="262"/>
      <c r="T138" s="263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4" t="s">
        <v>143</v>
      </c>
      <c r="AU138" s="264" t="s">
        <v>141</v>
      </c>
      <c r="AV138" s="15" t="s">
        <v>140</v>
      </c>
      <c r="AW138" s="15" t="s">
        <v>36</v>
      </c>
      <c r="AX138" s="15" t="s">
        <v>91</v>
      </c>
      <c r="AY138" s="264" t="s">
        <v>132</v>
      </c>
    </row>
    <row r="139" s="2" customFormat="1" ht="24.15" customHeight="1">
      <c r="A139" s="38"/>
      <c r="B139" s="39"/>
      <c r="C139" s="279" t="s">
        <v>140</v>
      </c>
      <c r="D139" s="279" t="s">
        <v>220</v>
      </c>
      <c r="E139" s="280" t="s">
        <v>221</v>
      </c>
      <c r="F139" s="281" t="s">
        <v>222</v>
      </c>
      <c r="G139" s="282" t="s">
        <v>216</v>
      </c>
      <c r="H139" s="283">
        <v>46.067999999999998</v>
      </c>
      <c r="I139" s="284"/>
      <c r="J139" s="285">
        <f>ROUND(I139*H139,2)</f>
        <v>0</v>
      </c>
      <c r="K139" s="281" t="s">
        <v>139</v>
      </c>
      <c r="L139" s="286"/>
      <c r="M139" s="287" t="s">
        <v>1</v>
      </c>
      <c r="N139" s="288" t="s">
        <v>49</v>
      </c>
      <c r="O139" s="91"/>
      <c r="P139" s="228">
        <f>O139*H139</f>
        <v>0</v>
      </c>
      <c r="Q139" s="228">
        <v>4.0000000000000003E-05</v>
      </c>
      <c r="R139" s="228">
        <f>Q139*H139</f>
        <v>0.0018427200000000002</v>
      </c>
      <c r="S139" s="228">
        <v>0</v>
      </c>
      <c r="T139" s="229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30" t="s">
        <v>176</v>
      </c>
      <c r="AT139" s="230" t="s">
        <v>220</v>
      </c>
      <c r="AU139" s="230" t="s">
        <v>141</v>
      </c>
      <c r="AY139" s="17" t="s">
        <v>132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141</v>
      </c>
      <c r="BK139" s="231">
        <f>ROUND(I139*H139,2)</f>
        <v>0</v>
      </c>
      <c r="BL139" s="17" t="s">
        <v>140</v>
      </c>
      <c r="BM139" s="230" t="s">
        <v>223</v>
      </c>
    </row>
    <row r="140" s="14" customFormat="1">
      <c r="A140" s="14"/>
      <c r="B140" s="243"/>
      <c r="C140" s="244"/>
      <c r="D140" s="234" t="s">
        <v>143</v>
      </c>
      <c r="E140" s="244"/>
      <c r="F140" s="246" t="s">
        <v>224</v>
      </c>
      <c r="G140" s="244"/>
      <c r="H140" s="247">
        <v>46.067999999999998</v>
      </c>
      <c r="I140" s="248"/>
      <c r="J140" s="244"/>
      <c r="K140" s="244"/>
      <c r="L140" s="249"/>
      <c r="M140" s="250"/>
      <c r="N140" s="251"/>
      <c r="O140" s="251"/>
      <c r="P140" s="251"/>
      <c r="Q140" s="251"/>
      <c r="R140" s="251"/>
      <c r="S140" s="251"/>
      <c r="T140" s="25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3" t="s">
        <v>143</v>
      </c>
      <c r="AU140" s="253" t="s">
        <v>141</v>
      </c>
      <c r="AV140" s="14" t="s">
        <v>141</v>
      </c>
      <c r="AW140" s="14" t="s">
        <v>4</v>
      </c>
      <c r="AX140" s="14" t="s">
        <v>91</v>
      </c>
      <c r="AY140" s="253" t="s">
        <v>132</v>
      </c>
    </row>
    <row r="141" s="12" customFormat="1" ht="22.8" customHeight="1">
      <c r="A141" s="12"/>
      <c r="B141" s="204"/>
      <c r="C141" s="205"/>
      <c r="D141" s="206" t="s">
        <v>82</v>
      </c>
      <c r="E141" s="217" t="s">
        <v>133</v>
      </c>
      <c r="F141" s="217" t="s">
        <v>134</v>
      </c>
      <c r="G141" s="205"/>
      <c r="H141" s="205"/>
      <c r="I141" s="208"/>
      <c r="J141" s="218">
        <f>BK141</f>
        <v>0</v>
      </c>
      <c r="K141" s="205"/>
      <c r="L141" s="209"/>
      <c r="M141" s="210"/>
      <c r="N141" s="211"/>
      <c r="O141" s="211"/>
      <c r="P141" s="212">
        <f>SUM(P142:P148)</f>
        <v>0</v>
      </c>
      <c r="Q141" s="211"/>
      <c r="R141" s="212">
        <f>SUM(R142:R148)</f>
        <v>0.0033999999999999998</v>
      </c>
      <c r="S141" s="211"/>
      <c r="T141" s="213">
        <f>SUM(T142:T148)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4" t="s">
        <v>91</v>
      </c>
      <c r="AT141" s="215" t="s">
        <v>82</v>
      </c>
      <c r="AU141" s="215" t="s">
        <v>91</v>
      </c>
      <c r="AY141" s="214" t="s">
        <v>132</v>
      </c>
      <c r="BK141" s="216">
        <f>SUM(BK142:BK148)</f>
        <v>0</v>
      </c>
    </row>
    <row r="142" s="2" customFormat="1" ht="37.8" customHeight="1">
      <c r="A142" s="38"/>
      <c r="B142" s="39"/>
      <c r="C142" s="219" t="s">
        <v>163</v>
      </c>
      <c r="D142" s="219" t="s">
        <v>135</v>
      </c>
      <c r="E142" s="220" t="s">
        <v>225</v>
      </c>
      <c r="F142" s="221" t="s">
        <v>226</v>
      </c>
      <c r="G142" s="222" t="s">
        <v>227</v>
      </c>
      <c r="H142" s="223">
        <v>48</v>
      </c>
      <c r="I142" s="224"/>
      <c r="J142" s="225">
        <f>ROUND(I142*H142,2)</f>
        <v>0</v>
      </c>
      <c r="K142" s="221" t="s">
        <v>139</v>
      </c>
      <c r="L142" s="44"/>
      <c r="M142" s="226" t="s">
        <v>1</v>
      </c>
      <c r="N142" s="227" t="s">
        <v>49</v>
      </c>
      <c r="O142" s="91"/>
      <c r="P142" s="228">
        <f>O142*H142</f>
        <v>0</v>
      </c>
      <c r="Q142" s="228">
        <v>0</v>
      </c>
      <c r="R142" s="228">
        <f>Q142*H142</f>
        <v>0</v>
      </c>
      <c r="S142" s="228">
        <v>0</v>
      </c>
      <c r="T142" s="229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30" t="s">
        <v>140</v>
      </c>
      <c r="AT142" s="230" t="s">
        <v>135</v>
      </c>
      <c r="AU142" s="230" t="s">
        <v>141</v>
      </c>
      <c r="AY142" s="17" t="s">
        <v>132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141</v>
      </c>
      <c r="BK142" s="231">
        <f>ROUND(I142*H142,2)</f>
        <v>0</v>
      </c>
      <c r="BL142" s="17" t="s">
        <v>140</v>
      </c>
      <c r="BM142" s="230" t="s">
        <v>228</v>
      </c>
    </row>
    <row r="143" s="2" customFormat="1" ht="37.8" customHeight="1">
      <c r="A143" s="38"/>
      <c r="B143" s="39"/>
      <c r="C143" s="219" t="s">
        <v>167</v>
      </c>
      <c r="D143" s="219" t="s">
        <v>135</v>
      </c>
      <c r="E143" s="220" t="s">
        <v>229</v>
      </c>
      <c r="F143" s="221" t="s">
        <v>230</v>
      </c>
      <c r="G143" s="222" t="s">
        <v>227</v>
      </c>
      <c r="H143" s="223">
        <v>48</v>
      </c>
      <c r="I143" s="224"/>
      <c r="J143" s="225">
        <f>ROUND(I143*H143,2)</f>
        <v>0</v>
      </c>
      <c r="K143" s="221" t="s">
        <v>139</v>
      </c>
      <c r="L143" s="44"/>
      <c r="M143" s="226" t="s">
        <v>1</v>
      </c>
      <c r="N143" s="227" t="s">
        <v>49</v>
      </c>
      <c r="O143" s="91"/>
      <c r="P143" s="228">
        <f>O143*H143</f>
        <v>0</v>
      </c>
      <c r="Q143" s="228">
        <v>0</v>
      </c>
      <c r="R143" s="228">
        <f>Q143*H143</f>
        <v>0</v>
      </c>
      <c r="S143" s="228">
        <v>0</v>
      </c>
      <c r="T143" s="229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30" t="s">
        <v>140</v>
      </c>
      <c r="AT143" s="230" t="s">
        <v>135</v>
      </c>
      <c r="AU143" s="230" t="s">
        <v>141</v>
      </c>
      <c r="AY143" s="17" t="s">
        <v>132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141</v>
      </c>
      <c r="BK143" s="231">
        <f>ROUND(I143*H143,2)</f>
        <v>0</v>
      </c>
      <c r="BL143" s="17" t="s">
        <v>140</v>
      </c>
      <c r="BM143" s="230" t="s">
        <v>231</v>
      </c>
    </row>
    <row r="144" s="2" customFormat="1" ht="37.8" customHeight="1">
      <c r="A144" s="38"/>
      <c r="B144" s="39"/>
      <c r="C144" s="219" t="s">
        <v>171</v>
      </c>
      <c r="D144" s="219" t="s">
        <v>135</v>
      </c>
      <c r="E144" s="220" t="s">
        <v>232</v>
      </c>
      <c r="F144" s="221" t="s">
        <v>233</v>
      </c>
      <c r="G144" s="222" t="s">
        <v>227</v>
      </c>
      <c r="H144" s="223">
        <v>672</v>
      </c>
      <c r="I144" s="224"/>
      <c r="J144" s="225">
        <f>ROUND(I144*H144,2)</f>
        <v>0</v>
      </c>
      <c r="K144" s="221" t="s">
        <v>139</v>
      </c>
      <c r="L144" s="44"/>
      <c r="M144" s="226" t="s">
        <v>1</v>
      </c>
      <c r="N144" s="227" t="s">
        <v>49</v>
      </c>
      <c r="O144" s="91"/>
      <c r="P144" s="228">
        <f>O144*H144</f>
        <v>0</v>
      </c>
      <c r="Q144" s="228">
        <v>0</v>
      </c>
      <c r="R144" s="228">
        <f>Q144*H144</f>
        <v>0</v>
      </c>
      <c r="S144" s="228">
        <v>0</v>
      </c>
      <c r="T144" s="229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30" t="s">
        <v>140</v>
      </c>
      <c r="AT144" s="230" t="s">
        <v>135</v>
      </c>
      <c r="AU144" s="230" t="s">
        <v>141</v>
      </c>
      <c r="AY144" s="17" t="s">
        <v>132</v>
      </c>
      <c r="BE144" s="231">
        <f>IF(N144="základní",J144,0)</f>
        <v>0</v>
      </c>
      <c r="BF144" s="231">
        <f>IF(N144="snížená",J144,0)</f>
        <v>0</v>
      </c>
      <c r="BG144" s="231">
        <f>IF(N144="zákl. přenesená",J144,0)</f>
        <v>0</v>
      </c>
      <c r="BH144" s="231">
        <f>IF(N144="sníž. přenesená",J144,0)</f>
        <v>0</v>
      </c>
      <c r="BI144" s="231">
        <f>IF(N144="nulová",J144,0)</f>
        <v>0</v>
      </c>
      <c r="BJ144" s="17" t="s">
        <v>141</v>
      </c>
      <c r="BK144" s="231">
        <f>ROUND(I144*H144,2)</f>
        <v>0</v>
      </c>
      <c r="BL144" s="17" t="s">
        <v>140</v>
      </c>
      <c r="BM144" s="230" t="s">
        <v>234</v>
      </c>
    </row>
    <row r="145" s="14" customFormat="1">
      <c r="A145" s="14"/>
      <c r="B145" s="243"/>
      <c r="C145" s="244"/>
      <c r="D145" s="234" t="s">
        <v>143</v>
      </c>
      <c r="E145" s="244"/>
      <c r="F145" s="246" t="s">
        <v>235</v>
      </c>
      <c r="G145" s="244"/>
      <c r="H145" s="247">
        <v>672</v>
      </c>
      <c r="I145" s="248"/>
      <c r="J145" s="244"/>
      <c r="K145" s="244"/>
      <c r="L145" s="249"/>
      <c r="M145" s="250"/>
      <c r="N145" s="251"/>
      <c r="O145" s="251"/>
      <c r="P145" s="251"/>
      <c r="Q145" s="251"/>
      <c r="R145" s="251"/>
      <c r="S145" s="251"/>
      <c r="T145" s="25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3" t="s">
        <v>143</v>
      </c>
      <c r="AU145" s="253" t="s">
        <v>141</v>
      </c>
      <c r="AV145" s="14" t="s">
        <v>141</v>
      </c>
      <c r="AW145" s="14" t="s">
        <v>4</v>
      </c>
      <c r="AX145" s="14" t="s">
        <v>91</v>
      </c>
      <c r="AY145" s="253" t="s">
        <v>132</v>
      </c>
    </row>
    <row r="146" s="2" customFormat="1" ht="37.8" customHeight="1">
      <c r="A146" s="38"/>
      <c r="B146" s="39"/>
      <c r="C146" s="219" t="s">
        <v>176</v>
      </c>
      <c r="D146" s="219" t="s">
        <v>135</v>
      </c>
      <c r="E146" s="220" t="s">
        <v>236</v>
      </c>
      <c r="F146" s="221" t="s">
        <v>237</v>
      </c>
      <c r="G146" s="222" t="s">
        <v>227</v>
      </c>
      <c r="H146" s="223">
        <v>48</v>
      </c>
      <c r="I146" s="224"/>
      <c r="J146" s="225">
        <f>ROUND(I146*H146,2)</f>
        <v>0</v>
      </c>
      <c r="K146" s="221" t="s">
        <v>139</v>
      </c>
      <c r="L146" s="44"/>
      <c r="M146" s="226" t="s">
        <v>1</v>
      </c>
      <c r="N146" s="227" t="s">
        <v>49</v>
      </c>
      <c r="O146" s="91"/>
      <c r="P146" s="228">
        <f>O146*H146</f>
        <v>0</v>
      </c>
      <c r="Q146" s="228">
        <v>0</v>
      </c>
      <c r="R146" s="228">
        <f>Q146*H146</f>
        <v>0</v>
      </c>
      <c r="S146" s="228">
        <v>0</v>
      </c>
      <c r="T146" s="229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30" t="s">
        <v>140</v>
      </c>
      <c r="AT146" s="230" t="s">
        <v>135</v>
      </c>
      <c r="AU146" s="230" t="s">
        <v>141</v>
      </c>
      <c r="AY146" s="17" t="s">
        <v>132</v>
      </c>
      <c r="BE146" s="231">
        <f>IF(N146="základní",J146,0)</f>
        <v>0</v>
      </c>
      <c r="BF146" s="231">
        <f>IF(N146="snížená",J146,0)</f>
        <v>0</v>
      </c>
      <c r="BG146" s="231">
        <f>IF(N146="zákl. přenesená",J146,0)</f>
        <v>0</v>
      </c>
      <c r="BH146" s="231">
        <f>IF(N146="sníž. přenesená",J146,0)</f>
        <v>0</v>
      </c>
      <c r="BI146" s="231">
        <f>IF(N146="nulová",J146,0)</f>
        <v>0</v>
      </c>
      <c r="BJ146" s="17" t="s">
        <v>141</v>
      </c>
      <c r="BK146" s="231">
        <f>ROUND(I146*H146,2)</f>
        <v>0</v>
      </c>
      <c r="BL146" s="17" t="s">
        <v>140</v>
      </c>
      <c r="BM146" s="230" t="s">
        <v>238</v>
      </c>
    </row>
    <row r="147" s="2" customFormat="1" ht="37.8" customHeight="1">
      <c r="A147" s="38"/>
      <c r="B147" s="39"/>
      <c r="C147" s="219" t="s">
        <v>133</v>
      </c>
      <c r="D147" s="219" t="s">
        <v>135</v>
      </c>
      <c r="E147" s="220" t="s">
        <v>239</v>
      </c>
      <c r="F147" s="221" t="s">
        <v>240</v>
      </c>
      <c r="G147" s="222" t="s">
        <v>138</v>
      </c>
      <c r="H147" s="223">
        <v>20</v>
      </c>
      <c r="I147" s="224"/>
      <c r="J147" s="225">
        <f>ROUND(I147*H147,2)</f>
        <v>0</v>
      </c>
      <c r="K147" s="221" t="s">
        <v>139</v>
      </c>
      <c r="L147" s="44"/>
      <c r="M147" s="226" t="s">
        <v>1</v>
      </c>
      <c r="N147" s="227" t="s">
        <v>49</v>
      </c>
      <c r="O147" s="91"/>
      <c r="P147" s="228">
        <f>O147*H147</f>
        <v>0</v>
      </c>
      <c r="Q147" s="228">
        <v>0.00012999999999999999</v>
      </c>
      <c r="R147" s="228">
        <f>Q147*H147</f>
        <v>0.0025999999999999999</v>
      </c>
      <c r="S147" s="228">
        <v>0</v>
      </c>
      <c r="T147" s="229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30" t="s">
        <v>140</v>
      </c>
      <c r="AT147" s="230" t="s">
        <v>135</v>
      </c>
      <c r="AU147" s="230" t="s">
        <v>141</v>
      </c>
      <c r="AY147" s="17" t="s">
        <v>132</v>
      </c>
      <c r="BE147" s="231">
        <f>IF(N147="základní",J147,0)</f>
        <v>0</v>
      </c>
      <c r="BF147" s="231">
        <f>IF(N147="snížená",J147,0)</f>
        <v>0</v>
      </c>
      <c r="BG147" s="231">
        <f>IF(N147="zákl. přenesená",J147,0)</f>
        <v>0</v>
      </c>
      <c r="BH147" s="231">
        <f>IF(N147="sníž. přenesená",J147,0)</f>
        <v>0</v>
      </c>
      <c r="BI147" s="231">
        <f>IF(N147="nulová",J147,0)</f>
        <v>0</v>
      </c>
      <c r="BJ147" s="17" t="s">
        <v>141</v>
      </c>
      <c r="BK147" s="231">
        <f>ROUND(I147*H147,2)</f>
        <v>0</v>
      </c>
      <c r="BL147" s="17" t="s">
        <v>140</v>
      </c>
      <c r="BM147" s="230" t="s">
        <v>241</v>
      </c>
    </row>
    <row r="148" s="2" customFormat="1" ht="37.8" customHeight="1">
      <c r="A148" s="38"/>
      <c r="B148" s="39"/>
      <c r="C148" s="219" t="s">
        <v>192</v>
      </c>
      <c r="D148" s="219" t="s">
        <v>135</v>
      </c>
      <c r="E148" s="220" t="s">
        <v>242</v>
      </c>
      <c r="F148" s="221" t="s">
        <v>243</v>
      </c>
      <c r="G148" s="222" t="s">
        <v>138</v>
      </c>
      <c r="H148" s="223">
        <v>20</v>
      </c>
      <c r="I148" s="224"/>
      <c r="J148" s="225">
        <f>ROUND(I148*H148,2)</f>
        <v>0</v>
      </c>
      <c r="K148" s="221" t="s">
        <v>139</v>
      </c>
      <c r="L148" s="44"/>
      <c r="M148" s="226" t="s">
        <v>1</v>
      </c>
      <c r="N148" s="227" t="s">
        <v>49</v>
      </c>
      <c r="O148" s="91"/>
      <c r="P148" s="228">
        <f>O148*H148</f>
        <v>0</v>
      </c>
      <c r="Q148" s="228">
        <v>4.0000000000000003E-05</v>
      </c>
      <c r="R148" s="228">
        <f>Q148*H148</f>
        <v>0.00080000000000000004</v>
      </c>
      <c r="S148" s="228">
        <v>0</v>
      </c>
      <c r="T148" s="229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30" t="s">
        <v>140</v>
      </c>
      <c r="AT148" s="230" t="s">
        <v>135</v>
      </c>
      <c r="AU148" s="230" t="s">
        <v>141</v>
      </c>
      <c r="AY148" s="17" t="s">
        <v>132</v>
      </c>
      <c r="BE148" s="231">
        <f>IF(N148="základní",J148,0)</f>
        <v>0</v>
      </c>
      <c r="BF148" s="231">
        <f>IF(N148="snížená",J148,0)</f>
        <v>0</v>
      </c>
      <c r="BG148" s="231">
        <f>IF(N148="zákl. přenesená",J148,0)</f>
        <v>0</v>
      </c>
      <c r="BH148" s="231">
        <f>IF(N148="sníž. přenesená",J148,0)</f>
        <v>0</v>
      </c>
      <c r="BI148" s="231">
        <f>IF(N148="nulová",J148,0)</f>
        <v>0</v>
      </c>
      <c r="BJ148" s="17" t="s">
        <v>141</v>
      </c>
      <c r="BK148" s="231">
        <f>ROUND(I148*H148,2)</f>
        <v>0</v>
      </c>
      <c r="BL148" s="17" t="s">
        <v>140</v>
      </c>
      <c r="BM148" s="230" t="s">
        <v>244</v>
      </c>
    </row>
    <row r="149" s="12" customFormat="1" ht="22.8" customHeight="1">
      <c r="A149" s="12"/>
      <c r="B149" s="204"/>
      <c r="C149" s="205"/>
      <c r="D149" s="206" t="s">
        <v>82</v>
      </c>
      <c r="E149" s="217" t="s">
        <v>245</v>
      </c>
      <c r="F149" s="217" t="s">
        <v>246</v>
      </c>
      <c r="G149" s="205"/>
      <c r="H149" s="205"/>
      <c r="I149" s="208"/>
      <c r="J149" s="218">
        <f>BK149</f>
        <v>0</v>
      </c>
      <c r="K149" s="205"/>
      <c r="L149" s="209"/>
      <c r="M149" s="210"/>
      <c r="N149" s="211"/>
      <c r="O149" s="211"/>
      <c r="P149" s="212">
        <f>P150</f>
        <v>0</v>
      </c>
      <c r="Q149" s="211"/>
      <c r="R149" s="212">
        <f>R150</f>
        <v>0</v>
      </c>
      <c r="S149" s="211"/>
      <c r="T149" s="213">
        <f>T150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4" t="s">
        <v>91</v>
      </c>
      <c r="AT149" s="215" t="s">
        <v>82</v>
      </c>
      <c r="AU149" s="215" t="s">
        <v>91</v>
      </c>
      <c r="AY149" s="214" t="s">
        <v>132</v>
      </c>
      <c r="BK149" s="216">
        <f>BK150</f>
        <v>0</v>
      </c>
    </row>
    <row r="150" s="2" customFormat="1" ht="49.05" customHeight="1">
      <c r="A150" s="38"/>
      <c r="B150" s="39"/>
      <c r="C150" s="219" t="s">
        <v>247</v>
      </c>
      <c r="D150" s="219" t="s">
        <v>135</v>
      </c>
      <c r="E150" s="220" t="s">
        <v>248</v>
      </c>
      <c r="F150" s="221" t="s">
        <v>249</v>
      </c>
      <c r="G150" s="222" t="s">
        <v>158</v>
      </c>
      <c r="H150" s="223">
        <v>1.0529999999999999</v>
      </c>
      <c r="I150" s="224"/>
      <c r="J150" s="225">
        <f>ROUND(I150*H150,2)</f>
        <v>0</v>
      </c>
      <c r="K150" s="221" t="s">
        <v>139</v>
      </c>
      <c r="L150" s="44"/>
      <c r="M150" s="226" t="s">
        <v>1</v>
      </c>
      <c r="N150" s="227" t="s">
        <v>49</v>
      </c>
      <c r="O150" s="91"/>
      <c r="P150" s="228">
        <f>O150*H150</f>
        <v>0</v>
      </c>
      <c r="Q150" s="228">
        <v>0</v>
      </c>
      <c r="R150" s="228">
        <f>Q150*H150</f>
        <v>0</v>
      </c>
      <c r="S150" s="228">
        <v>0</v>
      </c>
      <c r="T150" s="229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30" t="s">
        <v>140</v>
      </c>
      <c r="AT150" s="230" t="s">
        <v>135</v>
      </c>
      <c r="AU150" s="230" t="s">
        <v>141</v>
      </c>
      <c r="AY150" s="17" t="s">
        <v>132</v>
      </c>
      <c r="BE150" s="231">
        <f>IF(N150="základní",J150,0)</f>
        <v>0</v>
      </c>
      <c r="BF150" s="231">
        <f>IF(N150="snížená",J150,0)</f>
        <v>0</v>
      </c>
      <c r="BG150" s="231">
        <f>IF(N150="zákl. přenesená",J150,0)</f>
        <v>0</v>
      </c>
      <c r="BH150" s="231">
        <f>IF(N150="sníž. přenesená",J150,0)</f>
        <v>0</v>
      </c>
      <c r="BI150" s="231">
        <f>IF(N150="nulová",J150,0)</f>
        <v>0</v>
      </c>
      <c r="BJ150" s="17" t="s">
        <v>141</v>
      </c>
      <c r="BK150" s="231">
        <f>ROUND(I150*H150,2)</f>
        <v>0</v>
      </c>
      <c r="BL150" s="17" t="s">
        <v>140</v>
      </c>
      <c r="BM150" s="230" t="s">
        <v>250</v>
      </c>
    </row>
    <row r="151" s="12" customFormat="1" ht="25.92" customHeight="1">
      <c r="A151" s="12"/>
      <c r="B151" s="204"/>
      <c r="C151" s="205"/>
      <c r="D151" s="206" t="s">
        <v>82</v>
      </c>
      <c r="E151" s="207" t="s">
        <v>180</v>
      </c>
      <c r="F151" s="207" t="s">
        <v>181</v>
      </c>
      <c r="G151" s="205"/>
      <c r="H151" s="205"/>
      <c r="I151" s="208"/>
      <c r="J151" s="192">
        <f>BK151</f>
        <v>0</v>
      </c>
      <c r="K151" s="205"/>
      <c r="L151" s="209"/>
      <c r="M151" s="210"/>
      <c r="N151" s="211"/>
      <c r="O151" s="211"/>
      <c r="P151" s="212">
        <f>P152+P155+P166</f>
        <v>0</v>
      </c>
      <c r="Q151" s="211"/>
      <c r="R151" s="212">
        <f>R152+R155+R166</f>
        <v>0.097733920000000016</v>
      </c>
      <c r="S151" s="211"/>
      <c r="T151" s="213">
        <f>T152+T155+T166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4" t="s">
        <v>141</v>
      </c>
      <c r="AT151" s="215" t="s">
        <v>82</v>
      </c>
      <c r="AU151" s="215" t="s">
        <v>83</v>
      </c>
      <c r="AY151" s="214" t="s">
        <v>132</v>
      </c>
      <c r="BK151" s="216">
        <f>BK152+BK155+BK166</f>
        <v>0</v>
      </c>
    </row>
    <row r="152" s="12" customFormat="1" ht="22.8" customHeight="1">
      <c r="A152" s="12"/>
      <c r="B152" s="204"/>
      <c r="C152" s="205"/>
      <c r="D152" s="206" t="s">
        <v>82</v>
      </c>
      <c r="E152" s="217" t="s">
        <v>182</v>
      </c>
      <c r="F152" s="217" t="s">
        <v>183</v>
      </c>
      <c r="G152" s="205"/>
      <c r="H152" s="205"/>
      <c r="I152" s="208"/>
      <c r="J152" s="218">
        <f>BK152</f>
        <v>0</v>
      </c>
      <c r="K152" s="205"/>
      <c r="L152" s="209"/>
      <c r="M152" s="210"/>
      <c r="N152" s="211"/>
      <c r="O152" s="211"/>
      <c r="P152" s="212">
        <f>SUM(P153:P154)</f>
        <v>0</v>
      </c>
      <c r="Q152" s="211"/>
      <c r="R152" s="212">
        <f>SUM(R153:R154)</f>
        <v>0</v>
      </c>
      <c r="S152" s="211"/>
      <c r="T152" s="213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4" t="s">
        <v>141</v>
      </c>
      <c r="AT152" s="215" t="s">
        <v>82</v>
      </c>
      <c r="AU152" s="215" t="s">
        <v>91</v>
      </c>
      <c r="AY152" s="214" t="s">
        <v>132</v>
      </c>
      <c r="BK152" s="216">
        <f>SUM(BK153:BK154)</f>
        <v>0</v>
      </c>
    </row>
    <row r="153" s="2" customFormat="1" ht="24.15" customHeight="1">
      <c r="A153" s="38"/>
      <c r="B153" s="39"/>
      <c r="C153" s="219" t="s">
        <v>251</v>
      </c>
      <c r="D153" s="219" t="s">
        <v>135</v>
      </c>
      <c r="E153" s="220" t="s">
        <v>252</v>
      </c>
      <c r="F153" s="221" t="s">
        <v>253</v>
      </c>
      <c r="G153" s="222" t="s">
        <v>195</v>
      </c>
      <c r="H153" s="223">
        <v>1</v>
      </c>
      <c r="I153" s="224"/>
      <c r="J153" s="225">
        <f>ROUND(I153*H153,2)</f>
        <v>0</v>
      </c>
      <c r="K153" s="221" t="s">
        <v>1</v>
      </c>
      <c r="L153" s="44"/>
      <c r="M153" s="226" t="s">
        <v>1</v>
      </c>
      <c r="N153" s="227" t="s">
        <v>49</v>
      </c>
      <c r="O153" s="91"/>
      <c r="P153" s="228">
        <f>O153*H153</f>
        <v>0</v>
      </c>
      <c r="Q153" s="228">
        <v>0</v>
      </c>
      <c r="R153" s="228">
        <f>Q153*H153</f>
        <v>0</v>
      </c>
      <c r="S153" s="228">
        <v>0</v>
      </c>
      <c r="T153" s="229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30" t="s">
        <v>187</v>
      </c>
      <c r="AT153" s="230" t="s">
        <v>135</v>
      </c>
      <c r="AU153" s="230" t="s">
        <v>141</v>
      </c>
      <c r="AY153" s="17" t="s">
        <v>132</v>
      </c>
      <c r="BE153" s="231">
        <f>IF(N153="základní",J153,0)</f>
        <v>0</v>
      </c>
      <c r="BF153" s="231">
        <f>IF(N153="snížená",J153,0)</f>
        <v>0</v>
      </c>
      <c r="BG153" s="231">
        <f>IF(N153="zákl. přenesená",J153,0)</f>
        <v>0</v>
      </c>
      <c r="BH153" s="231">
        <f>IF(N153="sníž. přenesená",J153,0)</f>
        <v>0</v>
      </c>
      <c r="BI153" s="231">
        <f>IF(N153="nulová",J153,0)</f>
        <v>0</v>
      </c>
      <c r="BJ153" s="17" t="s">
        <v>141</v>
      </c>
      <c r="BK153" s="231">
        <f>ROUND(I153*H153,2)</f>
        <v>0</v>
      </c>
      <c r="BL153" s="17" t="s">
        <v>187</v>
      </c>
      <c r="BM153" s="230" t="s">
        <v>254</v>
      </c>
    </row>
    <row r="154" s="2" customFormat="1" ht="24.15" customHeight="1">
      <c r="A154" s="38"/>
      <c r="B154" s="39"/>
      <c r="C154" s="219" t="s">
        <v>255</v>
      </c>
      <c r="D154" s="219" t="s">
        <v>135</v>
      </c>
      <c r="E154" s="220" t="s">
        <v>256</v>
      </c>
      <c r="F154" s="221" t="s">
        <v>257</v>
      </c>
      <c r="G154" s="222" t="s">
        <v>195</v>
      </c>
      <c r="H154" s="223">
        <v>1</v>
      </c>
      <c r="I154" s="224"/>
      <c r="J154" s="225">
        <f>ROUND(I154*H154,2)</f>
        <v>0</v>
      </c>
      <c r="K154" s="221" t="s">
        <v>1</v>
      </c>
      <c r="L154" s="44"/>
      <c r="M154" s="226" t="s">
        <v>1</v>
      </c>
      <c r="N154" s="227" t="s">
        <v>49</v>
      </c>
      <c r="O154" s="91"/>
      <c r="P154" s="228">
        <f>O154*H154</f>
        <v>0</v>
      </c>
      <c r="Q154" s="228">
        <v>0</v>
      </c>
      <c r="R154" s="228">
        <f>Q154*H154</f>
        <v>0</v>
      </c>
      <c r="S154" s="228">
        <v>0</v>
      </c>
      <c r="T154" s="229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30" t="s">
        <v>187</v>
      </c>
      <c r="AT154" s="230" t="s">
        <v>135</v>
      </c>
      <c r="AU154" s="230" t="s">
        <v>141</v>
      </c>
      <c r="AY154" s="17" t="s">
        <v>132</v>
      </c>
      <c r="BE154" s="231">
        <f>IF(N154="základní",J154,0)</f>
        <v>0</v>
      </c>
      <c r="BF154" s="231">
        <f>IF(N154="snížená",J154,0)</f>
        <v>0</v>
      </c>
      <c r="BG154" s="231">
        <f>IF(N154="zákl. přenesená",J154,0)</f>
        <v>0</v>
      </c>
      <c r="BH154" s="231">
        <f>IF(N154="sníž. přenesená",J154,0)</f>
        <v>0</v>
      </c>
      <c r="BI154" s="231">
        <f>IF(N154="nulová",J154,0)</f>
        <v>0</v>
      </c>
      <c r="BJ154" s="17" t="s">
        <v>141</v>
      </c>
      <c r="BK154" s="231">
        <f>ROUND(I154*H154,2)</f>
        <v>0</v>
      </c>
      <c r="BL154" s="17" t="s">
        <v>187</v>
      </c>
      <c r="BM154" s="230" t="s">
        <v>258</v>
      </c>
    </row>
    <row r="155" s="12" customFormat="1" ht="22.8" customHeight="1">
      <c r="A155" s="12"/>
      <c r="B155" s="204"/>
      <c r="C155" s="205"/>
      <c r="D155" s="206" t="s">
        <v>82</v>
      </c>
      <c r="E155" s="217" t="s">
        <v>259</v>
      </c>
      <c r="F155" s="217" t="s">
        <v>260</v>
      </c>
      <c r="G155" s="205"/>
      <c r="H155" s="205"/>
      <c r="I155" s="208"/>
      <c r="J155" s="218">
        <f>BK155</f>
        <v>0</v>
      </c>
      <c r="K155" s="205"/>
      <c r="L155" s="209"/>
      <c r="M155" s="210"/>
      <c r="N155" s="211"/>
      <c r="O155" s="211"/>
      <c r="P155" s="212">
        <f>SUM(P156:P165)</f>
        <v>0</v>
      </c>
      <c r="Q155" s="211"/>
      <c r="R155" s="212">
        <f>SUM(R156:R165)</f>
        <v>0.031079220000000001</v>
      </c>
      <c r="S155" s="211"/>
      <c r="T155" s="213">
        <f>SUM(T156:T165)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4" t="s">
        <v>141</v>
      </c>
      <c r="AT155" s="215" t="s">
        <v>82</v>
      </c>
      <c r="AU155" s="215" t="s">
        <v>91</v>
      </c>
      <c r="AY155" s="214" t="s">
        <v>132</v>
      </c>
      <c r="BK155" s="216">
        <f>SUM(BK156:BK165)</f>
        <v>0</v>
      </c>
    </row>
    <row r="156" s="2" customFormat="1" ht="24.15" customHeight="1">
      <c r="A156" s="38"/>
      <c r="B156" s="39"/>
      <c r="C156" s="219" t="s">
        <v>261</v>
      </c>
      <c r="D156" s="219" t="s">
        <v>135</v>
      </c>
      <c r="E156" s="220" t="s">
        <v>262</v>
      </c>
      <c r="F156" s="221" t="s">
        <v>263</v>
      </c>
      <c r="G156" s="222" t="s">
        <v>138</v>
      </c>
      <c r="H156" s="223">
        <v>9.6820000000000004</v>
      </c>
      <c r="I156" s="224"/>
      <c r="J156" s="225">
        <f>ROUND(I156*H156,2)</f>
        <v>0</v>
      </c>
      <c r="K156" s="221" t="s">
        <v>139</v>
      </c>
      <c r="L156" s="44"/>
      <c r="M156" s="226" t="s">
        <v>1</v>
      </c>
      <c r="N156" s="227" t="s">
        <v>49</v>
      </c>
      <c r="O156" s="91"/>
      <c r="P156" s="228">
        <f>O156*H156</f>
        <v>0</v>
      </c>
      <c r="Q156" s="228">
        <v>0.00071000000000000002</v>
      </c>
      <c r="R156" s="228">
        <f>Q156*H156</f>
        <v>0.0068742200000000003</v>
      </c>
      <c r="S156" s="228">
        <v>0</v>
      </c>
      <c r="T156" s="229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30" t="s">
        <v>187</v>
      </c>
      <c r="AT156" s="230" t="s">
        <v>135</v>
      </c>
      <c r="AU156" s="230" t="s">
        <v>141</v>
      </c>
      <c r="AY156" s="17" t="s">
        <v>132</v>
      </c>
      <c r="BE156" s="231">
        <f>IF(N156="základní",J156,0)</f>
        <v>0</v>
      </c>
      <c r="BF156" s="231">
        <f>IF(N156="snížená",J156,0)</f>
        <v>0</v>
      </c>
      <c r="BG156" s="231">
        <f>IF(N156="zákl. přenesená",J156,0)</f>
        <v>0</v>
      </c>
      <c r="BH156" s="231">
        <f>IF(N156="sníž. přenesená",J156,0)</f>
        <v>0</v>
      </c>
      <c r="BI156" s="231">
        <f>IF(N156="nulová",J156,0)</f>
        <v>0</v>
      </c>
      <c r="BJ156" s="17" t="s">
        <v>141</v>
      </c>
      <c r="BK156" s="231">
        <f>ROUND(I156*H156,2)</f>
        <v>0</v>
      </c>
      <c r="BL156" s="17" t="s">
        <v>187</v>
      </c>
      <c r="BM156" s="230" t="s">
        <v>264</v>
      </c>
    </row>
    <row r="157" s="13" customFormat="1">
      <c r="A157" s="13"/>
      <c r="B157" s="232"/>
      <c r="C157" s="233"/>
      <c r="D157" s="234" t="s">
        <v>143</v>
      </c>
      <c r="E157" s="235" t="s">
        <v>1</v>
      </c>
      <c r="F157" s="236" t="s">
        <v>265</v>
      </c>
      <c r="G157" s="233"/>
      <c r="H157" s="235" t="s">
        <v>1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143</v>
      </c>
      <c r="AU157" s="242" t="s">
        <v>141</v>
      </c>
      <c r="AV157" s="13" t="s">
        <v>91</v>
      </c>
      <c r="AW157" s="13" t="s">
        <v>36</v>
      </c>
      <c r="AX157" s="13" t="s">
        <v>83</v>
      </c>
      <c r="AY157" s="242" t="s">
        <v>132</v>
      </c>
    </row>
    <row r="158" s="13" customFormat="1">
      <c r="A158" s="13"/>
      <c r="B158" s="232"/>
      <c r="C158" s="233"/>
      <c r="D158" s="234" t="s">
        <v>143</v>
      </c>
      <c r="E158" s="235" t="s">
        <v>1</v>
      </c>
      <c r="F158" s="236" t="s">
        <v>266</v>
      </c>
      <c r="G158" s="233"/>
      <c r="H158" s="235" t="s">
        <v>1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143</v>
      </c>
      <c r="AU158" s="242" t="s">
        <v>141</v>
      </c>
      <c r="AV158" s="13" t="s">
        <v>91</v>
      </c>
      <c r="AW158" s="13" t="s">
        <v>36</v>
      </c>
      <c r="AX158" s="13" t="s">
        <v>83</v>
      </c>
      <c r="AY158" s="242" t="s">
        <v>132</v>
      </c>
    </row>
    <row r="159" s="14" customFormat="1">
      <c r="A159" s="14"/>
      <c r="B159" s="243"/>
      <c r="C159" s="244"/>
      <c r="D159" s="234" t="s">
        <v>143</v>
      </c>
      <c r="E159" s="245" t="s">
        <v>1</v>
      </c>
      <c r="F159" s="246" t="s">
        <v>267</v>
      </c>
      <c r="G159" s="244"/>
      <c r="H159" s="247">
        <v>2.1000000000000001</v>
      </c>
      <c r="I159" s="248"/>
      <c r="J159" s="244"/>
      <c r="K159" s="244"/>
      <c r="L159" s="249"/>
      <c r="M159" s="250"/>
      <c r="N159" s="251"/>
      <c r="O159" s="251"/>
      <c r="P159" s="251"/>
      <c r="Q159" s="251"/>
      <c r="R159" s="251"/>
      <c r="S159" s="251"/>
      <c r="T159" s="25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3" t="s">
        <v>143</v>
      </c>
      <c r="AU159" s="253" t="s">
        <v>141</v>
      </c>
      <c r="AV159" s="14" t="s">
        <v>141</v>
      </c>
      <c r="AW159" s="14" t="s">
        <v>36</v>
      </c>
      <c r="AX159" s="14" t="s">
        <v>83</v>
      </c>
      <c r="AY159" s="253" t="s">
        <v>132</v>
      </c>
    </row>
    <row r="160" s="13" customFormat="1">
      <c r="A160" s="13"/>
      <c r="B160" s="232"/>
      <c r="C160" s="233"/>
      <c r="D160" s="234" t="s">
        <v>143</v>
      </c>
      <c r="E160" s="235" t="s">
        <v>1</v>
      </c>
      <c r="F160" s="236" t="s">
        <v>268</v>
      </c>
      <c r="G160" s="233"/>
      <c r="H160" s="235" t="s">
        <v>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143</v>
      </c>
      <c r="AU160" s="242" t="s">
        <v>141</v>
      </c>
      <c r="AV160" s="13" t="s">
        <v>91</v>
      </c>
      <c r="AW160" s="13" t="s">
        <v>36</v>
      </c>
      <c r="AX160" s="13" t="s">
        <v>83</v>
      </c>
      <c r="AY160" s="242" t="s">
        <v>132</v>
      </c>
    </row>
    <row r="161" s="14" customFormat="1">
      <c r="A161" s="14"/>
      <c r="B161" s="243"/>
      <c r="C161" s="244"/>
      <c r="D161" s="234" t="s">
        <v>143</v>
      </c>
      <c r="E161" s="245" t="s">
        <v>1</v>
      </c>
      <c r="F161" s="246" t="s">
        <v>269</v>
      </c>
      <c r="G161" s="244"/>
      <c r="H161" s="247">
        <v>7.5819999999999999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53" t="s">
        <v>143</v>
      </c>
      <c r="AU161" s="253" t="s">
        <v>141</v>
      </c>
      <c r="AV161" s="14" t="s">
        <v>141</v>
      </c>
      <c r="AW161" s="14" t="s">
        <v>36</v>
      </c>
      <c r="AX161" s="14" t="s">
        <v>83</v>
      </c>
      <c r="AY161" s="253" t="s">
        <v>132</v>
      </c>
    </row>
    <row r="162" s="15" customFormat="1">
      <c r="A162" s="15"/>
      <c r="B162" s="254"/>
      <c r="C162" s="255"/>
      <c r="D162" s="234" t="s">
        <v>143</v>
      </c>
      <c r="E162" s="256" t="s">
        <v>1</v>
      </c>
      <c r="F162" s="257" t="s">
        <v>146</v>
      </c>
      <c r="G162" s="255"/>
      <c r="H162" s="258">
        <v>9.6820000000000004</v>
      </c>
      <c r="I162" s="259"/>
      <c r="J162" s="255"/>
      <c r="K162" s="255"/>
      <c r="L162" s="260"/>
      <c r="M162" s="261"/>
      <c r="N162" s="262"/>
      <c r="O162" s="262"/>
      <c r="P162" s="262"/>
      <c r="Q162" s="262"/>
      <c r="R162" s="262"/>
      <c r="S162" s="262"/>
      <c r="T162" s="263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64" t="s">
        <v>143</v>
      </c>
      <c r="AU162" s="264" t="s">
        <v>141</v>
      </c>
      <c r="AV162" s="15" t="s">
        <v>140</v>
      </c>
      <c r="AW162" s="15" t="s">
        <v>36</v>
      </c>
      <c r="AX162" s="15" t="s">
        <v>91</v>
      </c>
      <c r="AY162" s="264" t="s">
        <v>132</v>
      </c>
    </row>
    <row r="163" s="2" customFormat="1" ht="14.4" customHeight="1">
      <c r="A163" s="38"/>
      <c r="B163" s="39"/>
      <c r="C163" s="219" t="s">
        <v>8</v>
      </c>
      <c r="D163" s="219" t="s">
        <v>135</v>
      </c>
      <c r="E163" s="220" t="s">
        <v>270</v>
      </c>
      <c r="F163" s="221" t="s">
        <v>271</v>
      </c>
      <c r="G163" s="222" t="s">
        <v>138</v>
      </c>
      <c r="H163" s="223">
        <v>9.6820000000000004</v>
      </c>
      <c r="I163" s="224"/>
      <c r="J163" s="225">
        <f>ROUND(I163*H163,2)</f>
        <v>0</v>
      </c>
      <c r="K163" s="221" t="s">
        <v>139</v>
      </c>
      <c r="L163" s="44"/>
      <c r="M163" s="226" t="s">
        <v>1</v>
      </c>
      <c r="N163" s="227" t="s">
        <v>49</v>
      </c>
      <c r="O163" s="91"/>
      <c r="P163" s="228">
        <f>O163*H163</f>
        <v>0</v>
      </c>
      <c r="Q163" s="228">
        <v>0.0025000000000000001</v>
      </c>
      <c r="R163" s="228">
        <f>Q163*H163</f>
        <v>0.024205000000000001</v>
      </c>
      <c r="S163" s="228">
        <v>0</v>
      </c>
      <c r="T163" s="229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30" t="s">
        <v>187</v>
      </c>
      <c r="AT163" s="230" t="s">
        <v>135</v>
      </c>
      <c r="AU163" s="230" t="s">
        <v>141</v>
      </c>
      <c r="AY163" s="17" t="s">
        <v>132</v>
      </c>
      <c r="BE163" s="231">
        <f>IF(N163="základní",J163,0)</f>
        <v>0</v>
      </c>
      <c r="BF163" s="231">
        <f>IF(N163="snížená",J163,0)</f>
        <v>0</v>
      </c>
      <c r="BG163" s="231">
        <f>IF(N163="zákl. přenesená",J163,0)</f>
        <v>0</v>
      </c>
      <c r="BH163" s="231">
        <f>IF(N163="sníž. přenesená",J163,0)</f>
        <v>0</v>
      </c>
      <c r="BI163" s="231">
        <f>IF(N163="nulová",J163,0)</f>
        <v>0</v>
      </c>
      <c r="BJ163" s="17" t="s">
        <v>141</v>
      </c>
      <c r="BK163" s="231">
        <f>ROUND(I163*H163,2)</f>
        <v>0</v>
      </c>
      <c r="BL163" s="17" t="s">
        <v>187</v>
      </c>
      <c r="BM163" s="230" t="s">
        <v>272</v>
      </c>
    </row>
    <row r="164" s="2" customFormat="1" ht="37.8" customHeight="1">
      <c r="A164" s="38"/>
      <c r="B164" s="39"/>
      <c r="C164" s="219" t="s">
        <v>187</v>
      </c>
      <c r="D164" s="219" t="s">
        <v>135</v>
      </c>
      <c r="E164" s="220" t="s">
        <v>273</v>
      </c>
      <c r="F164" s="221" t="s">
        <v>274</v>
      </c>
      <c r="G164" s="222" t="s">
        <v>158</v>
      </c>
      <c r="H164" s="223">
        <v>0.031</v>
      </c>
      <c r="I164" s="224"/>
      <c r="J164" s="225">
        <f>ROUND(I164*H164,2)</f>
        <v>0</v>
      </c>
      <c r="K164" s="221" t="s">
        <v>139</v>
      </c>
      <c r="L164" s="44"/>
      <c r="M164" s="226" t="s">
        <v>1</v>
      </c>
      <c r="N164" s="227" t="s">
        <v>49</v>
      </c>
      <c r="O164" s="91"/>
      <c r="P164" s="228">
        <f>O164*H164</f>
        <v>0</v>
      </c>
      <c r="Q164" s="228">
        <v>0</v>
      </c>
      <c r="R164" s="228">
        <f>Q164*H164</f>
        <v>0</v>
      </c>
      <c r="S164" s="228">
        <v>0</v>
      </c>
      <c r="T164" s="229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30" t="s">
        <v>187</v>
      </c>
      <c r="AT164" s="230" t="s">
        <v>135</v>
      </c>
      <c r="AU164" s="230" t="s">
        <v>141</v>
      </c>
      <c r="AY164" s="17" t="s">
        <v>132</v>
      </c>
      <c r="BE164" s="231">
        <f>IF(N164="základní",J164,0)</f>
        <v>0</v>
      </c>
      <c r="BF164" s="231">
        <f>IF(N164="snížená",J164,0)</f>
        <v>0</v>
      </c>
      <c r="BG164" s="231">
        <f>IF(N164="zákl. přenesená",J164,0)</f>
        <v>0</v>
      </c>
      <c r="BH164" s="231">
        <f>IF(N164="sníž. přenesená",J164,0)</f>
        <v>0</v>
      </c>
      <c r="BI164" s="231">
        <f>IF(N164="nulová",J164,0)</f>
        <v>0</v>
      </c>
      <c r="BJ164" s="17" t="s">
        <v>141</v>
      </c>
      <c r="BK164" s="231">
        <f>ROUND(I164*H164,2)</f>
        <v>0</v>
      </c>
      <c r="BL164" s="17" t="s">
        <v>187</v>
      </c>
      <c r="BM164" s="230" t="s">
        <v>275</v>
      </c>
    </row>
    <row r="165" s="2" customFormat="1" ht="49.05" customHeight="1">
      <c r="A165" s="38"/>
      <c r="B165" s="39"/>
      <c r="C165" s="219" t="s">
        <v>276</v>
      </c>
      <c r="D165" s="219" t="s">
        <v>135</v>
      </c>
      <c r="E165" s="220" t="s">
        <v>277</v>
      </c>
      <c r="F165" s="221" t="s">
        <v>278</v>
      </c>
      <c r="G165" s="222" t="s">
        <v>158</v>
      </c>
      <c r="H165" s="223">
        <v>0.031</v>
      </c>
      <c r="I165" s="224"/>
      <c r="J165" s="225">
        <f>ROUND(I165*H165,2)</f>
        <v>0</v>
      </c>
      <c r="K165" s="221" t="s">
        <v>139</v>
      </c>
      <c r="L165" s="44"/>
      <c r="M165" s="226" t="s">
        <v>1</v>
      </c>
      <c r="N165" s="227" t="s">
        <v>49</v>
      </c>
      <c r="O165" s="91"/>
      <c r="P165" s="228">
        <f>O165*H165</f>
        <v>0</v>
      </c>
      <c r="Q165" s="228">
        <v>0</v>
      </c>
      <c r="R165" s="228">
        <f>Q165*H165</f>
        <v>0</v>
      </c>
      <c r="S165" s="228">
        <v>0</v>
      </c>
      <c r="T165" s="229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30" t="s">
        <v>187</v>
      </c>
      <c r="AT165" s="230" t="s">
        <v>135</v>
      </c>
      <c r="AU165" s="230" t="s">
        <v>141</v>
      </c>
      <c r="AY165" s="17" t="s">
        <v>132</v>
      </c>
      <c r="BE165" s="231">
        <f>IF(N165="základní",J165,0)</f>
        <v>0</v>
      </c>
      <c r="BF165" s="231">
        <f>IF(N165="snížená",J165,0)</f>
        <v>0</v>
      </c>
      <c r="BG165" s="231">
        <f>IF(N165="zákl. přenesená",J165,0)</f>
        <v>0</v>
      </c>
      <c r="BH165" s="231">
        <f>IF(N165="sníž. přenesená",J165,0)</f>
        <v>0</v>
      </c>
      <c r="BI165" s="231">
        <f>IF(N165="nulová",J165,0)</f>
        <v>0</v>
      </c>
      <c r="BJ165" s="17" t="s">
        <v>141</v>
      </c>
      <c r="BK165" s="231">
        <f>ROUND(I165*H165,2)</f>
        <v>0</v>
      </c>
      <c r="BL165" s="17" t="s">
        <v>187</v>
      </c>
      <c r="BM165" s="230" t="s">
        <v>279</v>
      </c>
    </row>
    <row r="166" s="12" customFormat="1" ht="22.8" customHeight="1">
      <c r="A166" s="12"/>
      <c r="B166" s="204"/>
      <c r="C166" s="205"/>
      <c r="D166" s="206" t="s">
        <v>82</v>
      </c>
      <c r="E166" s="217" t="s">
        <v>280</v>
      </c>
      <c r="F166" s="217" t="s">
        <v>281</v>
      </c>
      <c r="G166" s="205"/>
      <c r="H166" s="205"/>
      <c r="I166" s="208"/>
      <c r="J166" s="218">
        <f>BK166</f>
        <v>0</v>
      </c>
      <c r="K166" s="205"/>
      <c r="L166" s="209"/>
      <c r="M166" s="210"/>
      <c r="N166" s="211"/>
      <c r="O166" s="211"/>
      <c r="P166" s="212">
        <f>SUM(P167:P173)</f>
        <v>0</v>
      </c>
      <c r="Q166" s="211"/>
      <c r="R166" s="212">
        <f>SUM(R167:R173)</f>
        <v>0.066654700000000011</v>
      </c>
      <c r="S166" s="211"/>
      <c r="T166" s="213">
        <f>SUM(T167:T173)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214" t="s">
        <v>141</v>
      </c>
      <c r="AT166" s="215" t="s">
        <v>82</v>
      </c>
      <c r="AU166" s="215" t="s">
        <v>91</v>
      </c>
      <c r="AY166" s="214" t="s">
        <v>132</v>
      </c>
      <c r="BK166" s="216">
        <f>SUM(BK167:BK173)</f>
        <v>0</v>
      </c>
    </row>
    <row r="167" s="2" customFormat="1" ht="24.15" customHeight="1">
      <c r="A167" s="38"/>
      <c r="B167" s="39"/>
      <c r="C167" s="219" t="s">
        <v>282</v>
      </c>
      <c r="D167" s="219" t="s">
        <v>135</v>
      </c>
      <c r="E167" s="220" t="s">
        <v>283</v>
      </c>
      <c r="F167" s="221" t="s">
        <v>284</v>
      </c>
      <c r="G167" s="222" t="s">
        <v>138</v>
      </c>
      <c r="H167" s="223">
        <v>136.03</v>
      </c>
      <c r="I167" s="224"/>
      <c r="J167" s="225">
        <f>ROUND(I167*H167,2)</f>
        <v>0</v>
      </c>
      <c r="K167" s="221" t="s">
        <v>139</v>
      </c>
      <c r="L167" s="44"/>
      <c r="M167" s="226" t="s">
        <v>1</v>
      </c>
      <c r="N167" s="227" t="s">
        <v>49</v>
      </c>
      <c r="O167" s="91"/>
      <c r="P167" s="228">
        <f>O167*H167</f>
        <v>0</v>
      </c>
      <c r="Q167" s="228">
        <v>0</v>
      </c>
      <c r="R167" s="228">
        <f>Q167*H167</f>
        <v>0</v>
      </c>
      <c r="S167" s="228">
        <v>0</v>
      </c>
      <c r="T167" s="229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30" t="s">
        <v>187</v>
      </c>
      <c r="AT167" s="230" t="s">
        <v>135</v>
      </c>
      <c r="AU167" s="230" t="s">
        <v>141</v>
      </c>
      <c r="AY167" s="17" t="s">
        <v>132</v>
      </c>
      <c r="BE167" s="231">
        <f>IF(N167="základní",J167,0)</f>
        <v>0</v>
      </c>
      <c r="BF167" s="231">
        <f>IF(N167="snížená",J167,0)</f>
        <v>0</v>
      </c>
      <c r="BG167" s="231">
        <f>IF(N167="zákl. přenesená",J167,0)</f>
        <v>0</v>
      </c>
      <c r="BH167" s="231">
        <f>IF(N167="sníž. přenesená",J167,0)</f>
        <v>0</v>
      </c>
      <c r="BI167" s="231">
        <f>IF(N167="nulová",J167,0)</f>
        <v>0</v>
      </c>
      <c r="BJ167" s="17" t="s">
        <v>141</v>
      </c>
      <c r="BK167" s="231">
        <f>ROUND(I167*H167,2)</f>
        <v>0</v>
      </c>
      <c r="BL167" s="17" t="s">
        <v>187</v>
      </c>
      <c r="BM167" s="230" t="s">
        <v>285</v>
      </c>
    </row>
    <row r="168" s="13" customFormat="1">
      <c r="A168" s="13"/>
      <c r="B168" s="232"/>
      <c r="C168" s="233"/>
      <c r="D168" s="234" t="s">
        <v>143</v>
      </c>
      <c r="E168" s="235" t="s">
        <v>1</v>
      </c>
      <c r="F168" s="236" t="s">
        <v>286</v>
      </c>
      <c r="G168" s="233"/>
      <c r="H168" s="235" t="s">
        <v>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143</v>
      </c>
      <c r="AU168" s="242" t="s">
        <v>141</v>
      </c>
      <c r="AV168" s="13" t="s">
        <v>91</v>
      </c>
      <c r="AW168" s="13" t="s">
        <v>36</v>
      </c>
      <c r="AX168" s="13" t="s">
        <v>83</v>
      </c>
      <c r="AY168" s="242" t="s">
        <v>132</v>
      </c>
    </row>
    <row r="169" s="14" customFormat="1">
      <c r="A169" s="14"/>
      <c r="B169" s="243"/>
      <c r="C169" s="244"/>
      <c r="D169" s="234" t="s">
        <v>143</v>
      </c>
      <c r="E169" s="245" t="s">
        <v>1</v>
      </c>
      <c r="F169" s="246" t="s">
        <v>151</v>
      </c>
      <c r="G169" s="244"/>
      <c r="H169" s="247">
        <v>133.93000000000001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3" t="s">
        <v>143</v>
      </c>
      <c r="AU169" s="253" t="s">
        <v>141</v>
      </c>
      <c r="AV169" s="14" t="s">
        <v>141</v>
      </c>
      <c r="AW169" s="14" t="s">
        <v>36</v>
      </c>
      <c r="AX169" s="14" t="s">
        <v>83</v>
      </c>
      <c r="AY169" s="253" t="s">
        <v>132</v>
      </c>
    </row>
    <row r="170" s="14" customFormat="1">
      <c r="A170" s="14"/>
      <c r="B170" s="243"/>
      <c r="C170" s="244"/>
      <c r="D170" s="234" t="s">
        <v>143</v>
      </c>
      <c r="E170" s="245" t="s">
        <v>1</v>
      </c>
      <c r="F170" s="246" t="s">
        <v>267</v>
      </c>
      <c r="G170" s="244"/>
      <c r="H170" s="247">
        <v>2.1000000000000001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3" t="s">
        <v>143</v>
      </c>
      <c r="AU170" s="253" t="s">
        <v>141</v>
      </c>
      <c r="AV170" s="14" t="s">
        <v>141</v>
      </c>
      <c r="AW170" s="14" t="s">
        <v>36</v>
      </c>
      <c r="AX170" s="14" t="s">
        <v>83</v>
      </c>
      <c r="AY170" s="253" t="s">
        <v>132</v>
      </c>
    </row>
    <row r="171" s="15" customFormat="1">
      <c r="A171" s="15"/>
      <c r="B171" s="254"/>
      <c r="C171" s="255"/>
      <c r="D171" s="234" t="s">
        <v>143</v>
      </c>
      <c r="E171" s="256" t="s">
        <v>1</v>
      </c>
      <c r="F171" s="257" t="s">
        <v>146</v>
      </c>
      <c r="G171" s="255"/>
      <c r="H171" s="258">
        <v>136.03</v>
      </c>
      <c r="I171" s="259"/>
      <c r="J171" s="255"/>
      <c r="K171" s="255"/>
      <c r="L171" s="260"/>
      <c r="M171" s="261"/>
      <c r="N171" s="262"/>
      <c r="O171" s="262"/>
      <c r="P171" s="262"/>
      <c r="Q171" s="262"/>
      <c r="R171" s="262"/>
      <c r="S171" s="262"/>
      <c r="T171" s="263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4" t="s">
        <v>143</v>
      </c>
      <c r="AU171" s="264" t="s">
        <v>141</v>
      </c>
      <c r="AV171" s="15" t="s">
        <v>140</v>
      </c>
      <c r="AW171" s="15" t="s">
        <v>36</v>
      </c>
      <c r="AX171" s="15" t="s">
        <v>91</v>
      </c>
      <c r="AY171" s="264" t="s">
        <v>132</v>
      </c>
    </row>
    <row r="172" s="2" customFormat="1" ht="24.15" customHeight="1">
      <c r="A172" s="38"/>
      <c r="B172" s="39"/>
      <c r="C172" s="219" t="s">
        <v>287</v>
      </c>
      <c r="D172" s="219" t="s">
        <v>135</v>
      </c>
      <c r="E172" s="220" t="s">
        <v>288</v>
      </c>
      <c r="F172" s="221" t="s">
        <v>289</v>
      </c>
      <c r="G172" s="222" t="s">
        <v>138</v>
      </c>
      <c r="H172" s="223">
        <v>136.03</v>
      </c>
      <c r="I172" s="224"/>
      <c r="J172" s="225">
        <f>ROUND(I172*H172,2)</f>
        <v>0</v>
      </c>
      <c r="K172" s="221" t="s">
        <v>139</v>
      </c>
      <c r="L172" s="44"/>
      <c r="M172" s="226" t="s">
        <v>1</v>
      </c>
      <c r="N172" s="227" t="s">
        <v>49</v>
      </c>
      <c r="O172" s="91"/>
      <c r="P172" s="228">
        <f>O172*H172</f>
        <v>0</v>
      </c>
      <c r="Q172" s="228">
        <v>0.00020000000000000001</v>
      </c>
      <c r="R172" s="228">
        <f>Q172*H172</f>
        <v>0.027206000000000001</v>
      </c>
      <c r="S172" s="228">
        <v>0</v>
      </c>
      <c r="T172" s="229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30" t="s">
        <v>187</v>
      </c>
      <c r="AT172" s="230" t="s">
        <v>135</v>
      </c>
      <c r="AU172" s="230" t="s">
        <v>141</v>
      </c>
      <c r="AY172" s="17" t="s">
        <v>132</v>
      </c>
      <c r="BE172" s="231">
        <f>IF(N172="základní",J172,0)</f>
        <v>0</v>
      </c>
      <c r="BF172" s="231">
        <f>IF(N172="snížená",J172,0)</f>
        <v>0</v>
      </c>
      <c r="BG172" s="231">
        <f>IF(N172="zákl. přenesená",J172,0)</f>
        <v>0</v>
      </c>
      <c r="BH172" s="231">
        <f>IF(N172="sníž. přenesená",J172,0)</f>
        <v>0</v>
      </c>
      <c r="BI172" s="231">
        <f>IF(N172="nulová",J172,0)</f>
        <v>0</v>
      </c>
      <c r="BJ172" s="17" t="s">
        <v>141</v>
      </c>
      <c r="BK172" s="231">
        <f>ROUND(I172*H172,2)</f>
        <v>0</v>
      </c>
      <c r="BL172" s="17" t="s">
        <v>187</v>
      </c>
      <c r="BM172" s="230" t="s">
        <v>290</v>
      </c>
    </row>
    <row r="173" s="2" customFormat="1" ht="37.8" customHeight="1">
      <c r="A173" s="38"/>
      <c r="B173" s="39"/>
      <c r="C173" s="219" t="s">
        <v>291</v>
      </c>
      <c r="D173" s="219" t="s">
        <v>135</v>
      </c>
      <c r="E173" s="220" t="s">
        <v>292</v>
      </c>
      <c r="F173" s="221" t="s">
        <v>293</v>
      </c>
      <c r="G173" s="222" t="s">
        <v>138</v>
      </c>
      <c r="H173" s="223">
        <v>136.03</v>
      </c>
      <c r="I173" s="224"/>
      <c r="J173" s="225">
        <f>ROUND(I173*H173,2)</f>
        <v>0</v>
      </c>
      <c r="K173" s="221" t="s">
        <v>139</v>
      </c>
      <c r="L173" s="44"/>
      <c r="M173" s="226" t="s">
        <v>1</v>
      </c>
      <c r="N173" s="227" t="s">
        <v>49</v>
      </c>
      <c r="O173" s="91"/>
      <c r="P173" s="228">
        <f>O173*H173</f>
        <v>0</v>
      </c>
      <c r="Q173" s="228">
        <v>0.00029</v>
      </c>
      <c r="R173" s="228">
        <f>Q173*H173</f>
        <v>0.039448700000000003</v>
      </c>
      <c r="S173" s="228">
        <v>0</v>
      </c>
      <c r="T173" s="229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30" t="s">
        <v>187</v>
      </c>
      <c r="AT173" s="230" t="s">
        <v>135</v>
      </c>
      <c r="AU173" s="230" t="s">
        <v>141</v>
      </c>
      <c r="AY173" s="17" t="s">
        <v>132</v>
      </c>
      <c r="BE173" s="231">
        <f>IF(N173="základní",J173,0)</f>
        <v>0</v>
      </c>
      <c r="BF173" s="231">
        <f>IF(N173="snížená",J173,0)</f>
        <v>0</v>
      </c>
      <c r="BG173" s="231">
        <f>IF(N173="zákl. přenesená",J173,0)</f>
        <v>0</v>
      </c>
      <c r="BH173" s="231">
        <f>IF(N173="sníž. přenesená",J173,0)</f>
        <v>0</v>
      </c>
      <c r="BI173" s="231">
        <f>IF(N173="nulová",J173,0)</f>
        <v>0</v>
      </c>
      <c r="BJ173" s="17" t="s">
        <v>141</v>
      </c>
      <c r="BK173" s="231">
        <f>ROUND(I173*H173,2)</f>
        <v>0</v>
      </c>
      <c r="BL173" s="17" t="s">
        <v>187</v>
      </c>
      <c r="BM173" s="230" t="s">
        <v>294</v>
      </c>
    </row>
    <row r="174" s="12" customFormat="1" ht="25.92" customHeight="1">
      <c r="A174" s="12"/>
      <c r="B174" s="204"/>
      <c r="C174" s="205"/>
      <c r="D174" s="206" t="s">
        <v>82</v>
      </c>
      <c r="E174" s="207" t="s">
        <v>190</v>
      </c>
      <c r="F174" s="207" t="s">
        <v>191</v>
      </c>
      <c r="G174" s="205"/>
      <c r="H174" s="205"/>
      <c r="I174" s="208"/>
      <c r="J174" s="192">
        <f>BK174</f>
        <v>0</v>
      </c>
      <c r="K174" s="205"/>
      <c r="L174" s="209"/>
      <c r="M174" s="210"/>
      <c r="N174" s="211"/>
      <c r="O174" s="211"/>
      <c r="P174" s="212">
        <f>SUM(P175:P176)</f>
        <v>0</v>
      </c>
      <c r="Q174" s="211"/>
      <c r="R174" s="212">
        <f>SUM(R175:R176)</f>
        <v>0</v>
      </c>
      <c r="S174" s="211"/>
      <c r="T174" s="213">
        <f>SUM(T175:T176)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14" t="s">
        <v>140</v>
      </c>
      <c r="AT174" s="215" t="s">
        <v>82</v>
      </c>
      <c r="AU174" s="215" t="s">
        <v>83</v>
      </c>
      <c r="AY174" s="214" t="s">
        <v>132</v>
      </c>
      <c r="BK174" s="216">
        <f>SUM(BK175:BK176)</f>
        <v>0</v>
      </c>
    </row>
    <row r="175" s="2" customFormat="1" ht="14.4" customHeight="1">
      <c r="A175" s="38"/>
      <c r="B175" s="39"/>
      <c r="C175" s="219" t="s">
        <v>7</v>
      </c>
      <c r="D175" s="219" t="s">
        <v>135</v>
      </c>
      <c r="E175" s="220" t="s">
        <v>193</v>
      </c>
      <c r="F175" s="221" t="s">
        <v>295</v>
      </c>
      <c r="G175" s="222" t="s">
        <v>195</v>
      </c>
      <c r="H175" s="223">
        <v>1</v>
      </c>
      <c r="I175" s="224"/>
      <c r="J175" s="225">
        <f>ROUND(I175*H175,2)</f>
        <v>0</v>
      </c>
      <c r="K175" s="221" t="s">
        <v>1</v>
      </c>
      <c r="L175" s="44"/>
      <c r="M175" s="226" t="s">
        <v>1</v>
      </c>
      <c r="N175" s="227" t="s">
        <v>49</v>
      </c>
      <c r="O175" s="91"/>
      <c r="P175" s="228">
        <f>O175*H175</f>
        <v>0</v>
      </c>
      <c r="Q175" s="228">
        <v>0</v>
      </c>
      <c r="R175" s="228">
        <f>Q175*H175</f>
        <v>0</v>
      </c>
      <c r="S175" s="228">
        <v>0</v>
      </c>
      <c r="T175" s="229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30" t="s">
        <v>196</v>
      </c>
      <c r="AT175" s="230" t="s">
        <v>135</v>
      </c>
      <c r="AU175" s="230" t="s">
        <v>91</v>
      </c>
      <c r="AY175" s="17" t="s">
        <v>132</v>
      </c>
      <c r="BE175" s="231">
        <f>IF(N175="základní",J175,0)</f>
        <v>0</v>
      </c>
      <c r="BF175" s="231">
        <f>IF(N175="snížená",J175,0)</f>
        <v>0</v>
      </c>
      <c r="BG175" s="231">
        <f>IF(N175="zákl. přenesená",J175,0)</f>
        <v>0</v>
      </c>
      <c r="BH175" s="231">
        <f>IF(N175="sníž. přenesená",J175,0)</f>
        <v>0</v>
      </c>
      <c r="BI175" s="231">
        <f>IF(N175="nulová",J175,0)</f>
        <v>0</v>
      </c>
      <c r="BJ175" s="17" t="s">
        <v>141</v>
      </c>
      <c r="BK175" s="231">
        <f>ROUND(I175*H175,2)</f>
        <v>0</v>
      </c>
      <c r="BL175" s="17" t="s">
        <v>196</v>
      </c>
      <c r="BM175" s="230" t="s">
        <v>296</v>
      </c>
    </row>
    <row r="176" s="2" customFormat="1" ht="14.4" customHeight="1">
      <c r="A176" s="38"/>
      <c r="B176" s="39"/>
      <c r="C176" s="219" t="s">
        <v>297</v>
      </c>
      <c r="D176" s="219" t="s">
        <v>135</v>
      </c>
      <c r="E176" s="220" t="s">
        <v>298</v>
      </c>
      <c r="F176" s="221" t="s">
        <v>299</v>
      </c>
      <c r="G176" s="222" t="s">
        <v>195</v>
      </c>
      <c r="H176" s="223">
        <v>1</v>
      </c>
      <c r="I176" s="224"/>
      <c r="J176" s="225">
        <f>ROUND(I176*H176,2)</f>
        <v>0</v>
      </c>
      <c r="K176" s="221" t="s">
        <v>1</v>
      </c>
      <c r="L176" s="44"/>
      <c r="M176" s="226" t="s">
        <v>1</v>
      </c>
      <c r="N176" s="227" t="s">
        <v>49</v>
      </c>
      <c r="O176" s="91"/>
      <c r="P176" s="228">
        <f>O176*H176</f>
        <v>0</v>
      </c>
      <c r="Q176" s="228">
        <v>0</v>
      </c>
      <c r="R176" s="228">
        <f>Q176*H176</f>
        <v>0</v>
      </c>
      <c r="S176" s="228">
        <v>0</v>
      </c>
      <c r="T176" s="229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30" t="s">
        <v>196</v>
      </c>
      <c r="AT176" s="230" t="s">
        <v>135</v>
      </c>
      <c r="AU176" s="230" t="s">
        <v>91</v>
      </c>
      <c r="AY176" s="17" t="s">
        <v>132</v>
      </c>
      <c r="BE176" s="231">
        <f>IF(N176="základní",J176,0)</f>
        <v>0</v>
      </c>
      <c r="BF176" s="231">
        <f>IF(N176="snížená",J176,0)</f>
        <v>0</v>
      </c>
      <c r="BG176" s="231">
        <f>IF(N176="zákl. přenesená",J176,0)</f>
        <v>0</v>
      </c>
      <c r="BH176" s="231">
        <f>IF(N176="sníž. přenesená",J176,0)</f>
        <v>0</v>
      </c>
      <c r="BI176" s="231">
        <f>IF(N176="nulová",J176,0)</f>
        <v>0</v>
      </c>
      <c r="BJ176" s="17" t="s">
        <v>141</v>
      </c>
      <c r="BK176" s="231">
        <f>ROUND(I176*H176,2)</f>
        <v>0</v>
      </c>
      <c r="BL176" s="17" t="s">
        <v>196</v>
      </c>
      <c r="BM176" s="230" t="s">
        <v>300</v>
      </c>
    </row>
    <row r="177" s="2" customFormat="1" ht="49.92" customHeight="1">
      <c r="A177" s="38"/>
      <c r="B177" s="39"/>
      <c r="C177" s="40"/>
      <c r="D177" s="40"/>
      <c r="E177" s="207" t="s">
        <v>198</v>
      </c>
      <c r="F177" s="207" t="s">
        <v>199</v>
      </c>
      <c r="G177" s="40"/>
      <c r="H177" s="40"/>
      <c r="I177" s="40"/>
      <c r="J177" s="192">
        <f>BK177</f>
        <v>0</v>
      </c>
      <c r="K177" s="40"/>
      <c r="L177" s="44"/>
      <c r="M177" s="265"/>
      <c r="N177" s="266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82</v>
      </c>
      <c r="AU177" s="17" t="s">
        <v>83</v>
      </c>
      <c r="AY177" s="17" t="s">
        <v>200</v>
      </c>
      <c r="BK177" s="231">
        <f>SUM(BK178:BK182)</f>
        <v>0</v>
      </c>
    </row>
    <row r="178" s="2" customFormat="1" ht="16.32" customHeight="1">
      <c r="A178" s="38"/>
      <c r="B178" s="39"/>
      <c r="C178" s="267" t="s">
        <v>1</v>
      </c>
      <c r="D178" s="267" t="s">
        <v>135</v>
      </c>
      <c r="E178" s="268" t="s">
        <v>1</v>
      </c>
      <c r="F178" s="269" t="s">
        <v>1</v>
      </c>
      <c r="G178" s="270" t="s">
        <v>1</v>
      </c>
      <c r="H178" s="271"/>
      <c r="I178" s="272"/>
      <c r="J178" s="273">
        <f>BK178</f>
        <v>0</v>
      </c>
      <c r="K178" s="274"/>
      <c r="L178" s="44"/>
      <c r="M178" s="275" t="s">
        <v>1</v>
      </c>
      <c r="N178" s="276" t="s">
        <v>49</v>
      </c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200</v>
      </c>
      <c r="AU178" s="17" t="s">
        <v>91</v>
      </c>
      <c r="AY178" s="17" t="s">
        <v>200</v>
      </c>
      <c r="BE178" s="231">
        <f>IF(N178="základní",J178,0)</f>
        <v>0</v>
      </c>
      <c r="BF178" s="231">
        <f>IF(N178="snížená",J178,0)</f>
        <v>0</v>
      </c>
      <c r="BG178" s="231">
        <f>IF(N178="zákl. přenesená",J178,0)</f>
        <v>0</v>
      </c>
      <c r="BH178" s="231">
        <f>IF(N178="sníž. přenesená",J178,0)</f>
        <v>0</v>
      </c>
      <c r="BI178" s="231">
        <f>IF(N178="nulová",J178,0)</f>
        <v>0</v>
      </c>
      <c r="BJ178" s="17" t="s">
        <v>141</v>
      </c>
      <c r="BK178" s="231">
        <f>I178*H178</f>
        <v>0</v>
      </c>
    </row>
    <row r="179" s="2" customFormat="1" ht="16.32" customHeight="1">
      <c r="A179" s="38"/>
      <c r="B179" s="39"/>
      <c r="C179" s="267" t="s">
        <v>1</v>
      </c>
      <c r="D179" s="267" t="s">
        <v>135</v>
      </c>
      <c r="E179" s="268" t="s">
        <v>1</v>
      </c>
      <c r="F179" s="269" t="s">
        <v>1</v>
      </c>
      <c r="G179" s="270" t="s">
        <v>1</v>
      </c>
      <c r="H179" s="271"/>
      <c r="I179" s="272"/>
      <c r="J179" s="273">
        <f>BK179</f>
        <v>0</v>
      </c>
      <c r="K179" s="274"/>
      <c r="L179" s="44"/>
      <c r="M179" s="275" t="s">
        <v>1</v>
      </c>
      <c r="N179" s="276" t="s">
        <v>49</v>
      </c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200</v>
      </c>
      <c r="AU179" s="17" t="s">
        <v>91</v>
      </c>
      <c r="AY179" s="17" t="s">
        <v>200</v>
      </c>
      <c r="BE179" s="231">
        <f>IF(N179="základní",J179,0)</f>
        <v>0</v>
      </c>
      <c r="BF179" s="231">
        <f>IF(N179="snížená",J179,0)</f>
        <v>0</v>
      </c>
      <c r="BG179" s="231">
        <f>IF(N179="zákl. přenesená",J179,0)</f>
        <v>0</v>
      </c>
      <c r="BH179" s="231">
        <f>IF(N179="sníž. přenesená",J179,0)</f>
        <v>0</v>
      </c>
      <c r="BI179" s="231">
        <f>IF(N179="nulová",J179,0)</f>
        <v>0</v>
      </c>
      <c r="BJ179" s="17" t="s">
        <v>141</v>
      </c>
      <c r="BK179" s="231">
        <f>I179*H179</f>
        <v>0</v>
      </c>
    </row>
    <row r="180" s="2" customFormat="1" ht="16.32" customHeight="1">
      <c r="A180" s="38"/>
      <c r="B180" s="39"/>
      <c r="C180" s="267" t="s">
        <v>1</v>
      </c>
      <c r="D180" s="267" t="s">
        <v>135</v>
      </c>
      <c r="E180" s="268" t="s">
        <v>1</v>
      </c>
      <c r="F180" s="269" t="s">
        <v>1</v>
      </c>
      <c r="G180" s="270" t="s">
        <v>1</v>
      </c>
      <c r="H180" s="271"/>
      <c r="I180" s="272"/>
      <c r="J180" s="273">
        <f>BK180</f>
        <v>0</v>
      </c>
      <c r="K180" s="274"/>
      <c r="L180" s="44"/>
      <c r="M180" s="275" t="s">
        <v>1</v>
      </c>
      <c r="N180" s="276" t="s">
        <v>49</v>
      </c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200</v>
      </c>
      <c r="AU180" s="17" t="s">
        <v>91</v>
      </c>
      <c r="AY180" s="17" t="s">
        <v>200</v>
      </c>
      <c r="BE180" s="231">
        <f>IF(N180="základní",J180,0)</f>
        <v>0</v>
      </c>
      <c r="BF180" s="231">
        <f>IF(N180="snížená",J180,0)</f>
        <v>0</v>
      </c>
      <c r="BG180" s="231">
        <f>IF(N180="zákl. přenesená",J180,0)</f>
        <v>0</v>
      </c>
      <c r="BH180" s="231">
        <f>IF(N180="sníž. přenesená",J180,0)</f>
        <v>0</v>
      </c>
      <c r="BI180" s="231">
        <f>IF(N180="nulová",J180,0)</f>
        <v>0</v>
      </c>
      <c r="BJ180" s="17" t="s">
        <v>141</v>
      </c>
      <c r="BK180" s="231">
        <f>I180*H180</f>
        <v>0</v>
      </c>
    </row>
    <row r="181" s="2" customFormat="1" ht="16.32" customHeight="1">
      <c r="A181" s="38"/>
      <c r="B181" s="39"/>
      <c r="C181" s="267" t="s">
        <v>1</v>
      </c>
      <c r="D181" s="267" t="s">
        <v>135</v>
      </c>
      <c r="E181" s="268" t="s">
        <v>1</v>
      </c>
      <c r="F181" s="269" t="s">
        <v>1</v>
      </c>
      <c r="G181" s="270" t="s">
        <v>1</v>
      </c>
      <c r="H181" s="271"/>
      <c r="I181" s="272"/>
      <c r="J181" s="273">
        <f>BK181</f>
        <v>0</v>
      </c>
      <c r="K181" s="274"/>
      <c r="L181" s="44"/>
      <c r="M181" s="275" t="s">
        <v>1</v>
      </c>
      <c r="N181" s="276" t="s">
        <v>49</v>
      </c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200</v>
      </c>
      <c r="AU181" s="17" t="s">
        <v>91</v>
      </c>
      <c r="AY181" s="17" t="s">
        <v>200</v>
      </c>
      <c r="BE181" s="231">
        <f>IF(N181="základní",J181,0)</f>
        <v>0</v>
      </c>
      <c r="BF181" s="231">
        <f>IF(N181="snížená",J181,0)</f>
        <v>0</v>
      </c>
      <c r="BG181" s="231">
        <f>IF(N181="zákl. přenesená",J181,0)</f>
        <v>0</v>
      </c>
      <c r="BH181" s="231">
        <f>IF(N181="sníž. přenesená",J181,0)</f>
        <v>0</v>
      </c>
      <c r="BI181" s="231">
        <f>IF(N181="nulová",J181,0)</f>
        <v>0</v>
      </c>
      <c r="BJ181" s="17" t="s">
        <v>141</v>
      </c>
      <c r="BK181" s="231">
        <f>I181*H181</f>
        <v>0</v>
      </c>
    </row>
    <row r="182" s="2" customFormat="1" ht="16.32" customHeight="1">
      <c r="A182" s="38"/>
      <c r="B182" s="39"/>
      <c r="C182" s="267" t="s">
        <v>1</v>
      </c>
      <c r="D182" s="267" t="s">
        <v>135</v>
      </c>
      <c r="E182" s="268" t="s">
        <v>1</v>
      </c>
      <c r="F182" s="269" t="s">
        <v>1</v>
      </c>
      <c r="G182" s="270" t="s">
        <v>1</v>
      </c>
      <c r="H182" s="271"/>
      <c r="I182" s="272"/>
      <c r="J182" s="273">
        <f>BK182</f>
        <v>0</v>
      </c>
      <c r="K182" s="274"/>
      <c r="L182" s="44"/>
      <c r="M182" s="275" t="s">
        <v>1</v>
      </c>
      <c r="N182" s="276" t="s">
        <v>49</v>
      </c>
      <c r="O182" s="277"/>
      <c r="P182" s="277"/>
      <c r="Q182" s="277"/>
      <c r="R182" s="277"/>
      <c r="S182" s="277"/>
      <c r="T182" s="278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200</v>
      </c>
      <c r="AU182" s="17" t="s">
        <v>91</v>
      </c>
      <c r="AY182" s="17" t="s">
        <v>200</v>
      </c>
      <c r="BE182" s="231">
        <f>IF(N182="základní",J182,0)</f>
        <v>0</v>
      </c>
      <c r="BF182" s="231">
        <f>IF(N182="snížená",J182,0)</f>
        <v>0</v>
      </c>
      <c r="BG182" s="231">
        <f>IF(N182="zákl. přenesená",J182,0)</f>
        <v>0</v>
      </c>
      <c r="BH182" s="231">
        <f>IF(N182="sníž. přenesená",J182,0)</f>
        <v>0</v>
      </c>
      <c r="BI182" s="231">
        <f>IF(N182="nulová",J182,0)</f>
        <v>0</v>
      </c>
      <c r="BJ182" s="17" t="s">
        <v>141</v>
      </c>
      <c r="BK182" s="231">
        <f>I182*H182</f>
        <v>0</v>
      </c>
    </row>
    <row r="183" s="2" customFormat="1" ht="6.96" customHeight="1">
      <c r="A183" s="38"/>
      <c r="B183" s="66"/>
      <c r="C183" s="67"/>
      <c r="D183" s="67"/>
      <c r="E183" s="67"/>
      <c r="F183" s="67"/>
      <c r="G183" s="67"/>
      <c r="H183" s="67"/>
      <c r="I183" s="67"/>
      <c r="J183" s="67"/>
      <c r="K183" s="67"/>
      <c r="L183" s="44"/>
      <c r="M183" s="38"/>
      <c r="O183" s="38"/>
      <c r="P183" s="38"/>
      <c r="Q183" s="38"/>
      <c r="R183" s="38"/>
      <c r="S183" s="38"/>
      <c r="T183" s="38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</row>
  </sheetData>
  <sheetProtection sheet="1" autoFilter="0" formatColumns="0" formatRows="0" objects="1" scenarios="1" spinCount="100000" saltValue="4uDxvkVzByqHB0PSdso6LML8GEaeQDriKR8acQ4NMGxFfR/yrkTHnETU6pU/dMmv5vNjEVY0cbufI5/togUulw==" hashValue="dY1KAODLxRa1Ps1jKXm2bWz38Niq0E9Z0VNSI2yM9kuMWCyjAmhD3wLC8z8MwO2i5iXQgHFLAp1V8TMF70+Cpg==" algorithmName="SHA-512" password="CC35"/>
  <autoFilter ref="C125:K182"/>
  <mergeCells count="9">
    <mergeCell ref="E7:H7"/>
    <mergeCell ref="E9:H9"/>
    <mergeCell ref="E18:H18"/>
    <mergeCell ref="E27:H27"/>
    <mergeCell ref="E85:H85"/>
    <mergeCell ref="E87:H87"/>
    <mergeCell ref="E116:H116"/>
    <mergeCell ref="E118:H118"/>
    <mergeCell ref="L2:V2"/>
  </mergeCells>
  <dataValidations count="2">
    <dataValidation type="list" allowBlank="1" showInputMessage="1" showErrorMessage="1" error="Povoleny jsou hodnoty K, M." sqref="D178:D183">
      <formula1>"K, M"</formula1>
    </dataValidation>
    <dataValidation type="list" allowBlank="1" showInputMessage="1" showErrorMessage="1" error="Povoleny jsou hodnoty základní, snížená, zákl. přenesená, sníž. přenesená, nulová." sqref="N178:N183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Výtah Jánská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ROUND((ROUND((SUM(BE119:BE137)),  2) + SUM(BE139:BE143)), 2)</f>
        <v>0</v>
      </c>
      <c r="G33" s="38"/>
      <c r="H33" s="38"/>
      <c r="I33" s="155">
        <v>0.20999999999999999</v>
      </c>
      <c r="J33" s="154">
        <f>ROUND((ROUND(((SUM(BE119:BE137))*I33),  2) + (SUM(BE139:BE143)*I33)),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ROUND((ROUND((SUM(BF119:BF137)),  2) + SUM(BF139:BF143)), 2)</f>
        <v>0</v>
      </c>
      <c r="G34" s="38"/>
      <c r="H34" s="38"/>
      <c r="I34" s="155">
        <v>0.14999999999999999</v>
      </c>
      <c r="J34" s="154">
        <f>ROUND((ROUND(((SUM(BF119:BF137))*I34),  2) + (SUM(BF139:BF143)*I34)),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ROUND((ROUND((SUM(BG119:BG137)),  2) + SUM(BG139:BG143)),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ROUND((ROUND((SUM(BH119:BH137)),  2) + SUM(BH139:BH143)),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ROUND((ROUND((SUM(BI119:BI137)),  2) + SUM(BI139:BI143)),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Výtah Jánská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03 - Elektroinstalace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Jánská 18/20, 602 00 Brno</v>
      </c>
      <c r="G89" s="40"/>
      <c r="H89" s="40"/>
      <c r="I89" s="32" t="s">
        <v>22</v>
      </c>
      <c r="J89" s="79" t="str">
        <f>IF(J12="","",J12)</f>
        <v>20. 1. 2020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32</v>
      </c>
      <c r="J91" s="36" t="str">
        <f>E21</f>
        <v>Ing. et Ing. Pavel Vyskočil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113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302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1.84" customHeight="1">
      <c r="A99" s="9"/>
      <c r="B99" s="179"/>
      <c r="C99" s="180"/>
      <c r="D99" s="191" t="s">
        <v>116</v>
      </c>
      <c r="E99" s="180"/>
      <c r="F99" s="180"/>
      <c r="G99" s="180"/>
      <c r="H99" s="180"/>
      <c r="I99" s="180"/>
      <c r="J99" s="192">
        <f>J138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117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Výtah Jánská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103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03 - Elektroinstalace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Jánská 18/20, 602 00 Brno</v>
      </c>
      <c r="G113" s="40"/>
      <c r="H113" s="40"/>
      <c r="I113" s="32" t="s">
        <v>22</v>
      </c>
      <c r="J113" s="79" t="str">
        <f>IF(J12="","",J12)</f>
        <v>20. 1. 2020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24</v>
      </c>
      <c r="D115" s="40"/>
      <c r="E115" s="40"/>
      <c r="F115" s="27" t="str">
        <f>E15</f>
        <v>Statutární město Brno</v>
      </c>
      <c r="G115" s="40"/>
      <c r="H115" s="40"/>
      <c r="I115" s="32" t="s">
        <v>32</v>
      </c>
      <c r="J115" s="36" t="str">
        <f>E21</f>
        <v>Ing. et Ing. Pavel Vyskočil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25.6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37</v>
      </c>
      <c r="J116" s="36" t="str">
        <f>E24</f>
        <v>STAGA stavební agentura s.r.o.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3"/>
      <c r="B118" s="194"/>
      <c r="C118" s="195" t="s">
        <v>118</v>
      </c>
      <c r="D118" s="196" t="s">
        <v>68</v>
      </c>
      <c r="E118" s="196" t="s">
        <v>64</v>
      </c>
      <c r="F118" s="196" t="s">
        <v>65</v>
      </c>
      <c r="G118" s="196" t="s">
        <v>119</v>
      </c>
      <c r="H118" s="196" t="s">
        <v>120</v>
      </c>
      <c r="I118" s="196" t="s">
        <v>121</v>
      </c>
      <c r="J118" s="196" t="s">
        <v>107</v>
      </c>
      <c r="K118" s="197" t="s">
        <v>122</v>
      </c>
      <c r="L118" s="198"/>
      <c r="M118" s="100" t="s">
        <v>1</v>
      </c>
      <c r="N118" s="101" t="s">
        <v>47</v>
      </c>
      <c r="O118" s="101" t="s">
        <v>123</v>
      </c>
      <c r="P118" s="101" t="s">
        <v>124</v>
      </c>
      <c r="Q118" s="101" t="s">
        <v>125</v>
      </c>
      <c r="R118" s="101" t="s">
        <v>126</v>
      </c>
      <c r="S118" s="101" t="s">
        <v>127</v>
      </c>
      <c r="T118" s="102" t="s">
        <v>128</v>
      </c>
      <c r="U118" s="193"/>
      <c r="V118" s="193"/>
      <c r="W118" s="193"/>
      <c r="X118" s="193"/>
      <c r="Y118" s="193"/>
      <c r="Z118" s="193"/>
      <c r="AA118" s="193"/>
      <c r="AB118" s="193"/>
      <c r="AC118" s="193"/>
      <c r="AD118" s="193"/>
      <c r="AE118" s="193"/>
    </row>
    <row r="119" s="2" customFormat="1" ht="22.8" customHeight="1">
      <c r="A119" s="38"/>
      <c r="B119" s="39"/>
      <c r="C119" s="107" t="s">
        <v>129</v>
      </c>
      <c r="D119" s="40"/>
      <c r="E119" s="40"/>
      <c r="F119" s="40"/>
      <c r="G119" s="40"/>
      <c r="H119" s="40"/>
      <c r="I119" s="40"/>
      <c r="J119" s="199">
        <f>BK119</f>
        <v>0</v>
      </c>
      <c r="K119" s="40"/>
      <c r="L119" s="44"/>
      <c r="M119" s="103"/>
      <c r="N119" s="200"/>
      <c r="O119" s="104"/>
      <c r="P119" s="201">
        <f>P120+P138</f>
        <v>0</v>
      </c>
      <c r="Q119" s="104"/>
      <c r="R119" s="201">
        <f>R120+R138</f>
        <v>0</v>
      </c>
      <c r="S119" s="104"/>
      <c r="T119" s="202">
        <f>T120+T138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82</v>
      </c>
      <c r="AU119" s="17" t="s">
        <v>109</v>
      </c>
      <c r="BK119" s="203">
        <f>BK120+BK138</f>
        <v>0</v>
      </c>
    </row>
    <row r="120" s="12" customFormat="1" ht="25.92" customHeight="1">
      <c r="A120" s="12"/>
      <c r="B120" s="204"/>
      <c r="C120" s="205"/>
      <c r="D120" s="206" t="s">
        <v>82</v>
      </c>
      <c r="E120" s="207" t="s">
        <v>180</v>
      </c>
      <c r="F120" s="207" t="s">
        <v>181</v>
      </c>
      <c r="G120" s="205"/>
      <c r="H120" s="205"/>
      <c r="I120" s="208"/>
      <c r="J120" s="192">
        <f>BK120</f>
        <v>0</v>
      </c>
      <c r="K120" s="205"/>
      <c r="L120" s="209"/>
      <c r="M120" s="210"/>
      <c r="N120" s="211"/>
      <c r="O120" s="211"/>
      <c r="P120" s="212">
        <f>P121</f>
        <v>0</v>
      </c>
      <c r="Q120" s="211"/>
      <c r="R120" s="212">
        <f>R121</f>
        <v>0</v>
      </c>
      <c r="S120" s="211"/>
      <c r="T120" s="213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4" t="s">
        <v>141</v>
      </c>
      <c r="AT120" s="215" t="s">
        <v>82</v>
      </c>
      <c r="AU120" s="215" t="s">
        <v>83</v>
      </c>
      <c r="AY120" s="214" t="s">
        <v>132</v>
      </c>
      <c r="BK120" s="216">
        <f>BK121</f>
        <v>0</v>
      </c>
    </row>
    <row r="121" s="12" customFormat="1" ht="22.8" customHeight="1">
      <c r="A121" s="12"/>
      <c r="B121" s="204"/>
      <c r="C121" s="205"/>
      <c r="D121" s="206" t="s">
        <v>82</v>
      </c>
      <c r="E121" s="217" t="s">
        <v>303</v>
      </c>
      <c r="F121" s="217" t="s">
        <v>304</v>
      </c>
      <c r="G121" s="205"/>
      <c r="H121" s="205"/>
      <c r="I121" s="208"/>
      <c r="J121" s="218">
        <f>BK121</f>
        <v>0</v>
      </c>
      <c r="K121" s="205"/>
      <c r="L121" s="209"/>
      <c r="M121" s="210"/>
      <c r="N121" s="211"/>
      <c r="O121" s="211"/>
      <c r="P121" s="212">
        <f>SUM(P122:P137)</f>
        <v>0</v>
      </c>
      <c r="Q121" s="211"/>
      <c r="R121" s="212">
        <f>SUM(R122:R137)</f>
        <v>0</v>
      </c>
      <c r="S121" s="211"/>
      <c r="T121" s="213">
        <f>SUM(T122:T137)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4" t="s">
        <v>141</v>
      </c>
      <c r="AT121" s="215" t="s">
        <v>82</v>
      </c>
      <c r="AU121" s="215" t="s">
        <v>91</v>
      </c>
      <c r="AY121" s="214" t="s">
        <v>132</v>
      </c>
      <c r="BK121" s="216">
        <f>SUM(BK122:BK137)</f>
        <v>0</v>
      </c>
    </row>
    <row r="122" s="2" customFormat="1" ht="14.4" customHeight="1">
      <c r="A122" s="38"/>
      <c r="B122" s="39"/>
      <c r="C122" s="219" t="s">
        <v>91</v>
      </c>
      <c r="D122" s="219" t="s">
        <v>135</v>
      </c>
      <c r="E122" s="220" t="s">
        <v>305</v>
      </c>
      <c r="F122" s="221" t="s">
        <v>306</v>
      </c>
      <c r="G122" s="222" t="s">
        <v>216</v>
      </c>
      <c r="H122" s="223">
        <v>33</v>
      </c>
      <c r="I122" s="224"/>
      <c r="J122" s="225">
        <f>ROUND(I122*H122,2)</f>
        <v>0</v>
      </c>
      <c r="K122" s="221" t="s">
        <v>1</v>
      </c>
      <c r="L122" s="44"/>
      <c r="M122" s="226" t="s">
        <v>1</v>
      </c>
      <c r="N122" s="227" t="s">
        <v>49</v>
      </c>
      <c r="O122" s="91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187</v>
      </c>
      <c r="AT122" s="230" t="s">
        <v>135</v>
      </c>
      <c r="AU122" s="230" t="s">
        <v>141</v>
      </c>
      <c r="AY122" s="17" t="s">
        <v>132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141</v>
      </c>
      <c r="BK122" s="231">
        <f>ROUND(I122*H122,2)</f>
        <v>0</v>
      </c>
      <c r="BL122" s="17" t="s">
        <v>187</v>
      </c>
      <c r="BM122" s="230" t="s">
        <v>307</v>
      </c>
    </row>
    <row r="123" s="2" customFormat="1" ht="62.7" customHeight="1">
      <c r="A123" s="38"/>
      <c r="B123" s="39"/>
      <c r="C123" s="219" t="s">
        <v>141</v>
      </c>
      <c r="D123" s="219" t="s">
        <v>135</v>
      </c>
      <c r="E123" s="220" t="s">
        <v>308</v>
      </c>
      <c r="F123" s="221" t="s">
        <v>309</v>
      </c>
      <c r="G123" s="222" t="s">
        <v>216</v>
      </c>
      <c r="H123" s="223">
        <v>33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49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187</v>
      </c>
      <c r="AT123" s="230" t="s">
        <v>135</v>
      </c>
      <c r="AU123" s="230" t="s">
        <v>141</v>
      </c>
      <c r="AY123" s="17" t="s">
        <v>132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141</v>
      </c>
      <c r="BK123" s="231">
        <f>ROUND(I123*H123,2)</f>
        <v>0</v>
      </c>
      <c r="BL123" s="17" t="s">
        <v>187</v>
      </c>
      <c r="BM123" s="230" t="s">
        <v>310</v>
      </c>
    </row>
    <row r="124" s="2" customFormat="1" ht="14.4" customHeight="1">
      <c r="A124" s="38"/>
      <c r="B124" s="39"/>
      <c r="C124" s="219" t="s">
        <v>155</v>
      </c>
      <c r="D124" s="219" t="s">
        <v>135</v>
      </c>
      <c r="E124" s="220" t="s">
        <v>311</v>
      </c>
      <c r="F124" s="221" t="s">
        <v>312</v>
      </c>
      <c r="G124" s="222" t="s">
        <v>216</v>
      </c>
      <c r="H124" s="223">
        <v>10</v>
      </c>
      <c r="I124" s="224"/>
      <c r="J124" s="225">
        <f>ROUND(I124*H124,2)</f>
        <v>0</v>
      </c>
      <c r="K124" s="221" t="s">
        <v>1</v>
      </c>
      <c r="L124" s="44"/>
      <c r="M124" s="226" t="s">
        <v>1</v>
      </c>
      <c r="N124" s="227" t="s">
        <v>49</v>
      </c>
      <c r="O124" s="91"/>
      <c r="P124" s="228">
        <f>O124*H124</f>
        <v>0</v>
      </c>
      <c r="Q124" s="228">
        <v>0</v>
      </c>
      <c r="R124" s="228">
        <f>Q124*H124</f>
        <v>0</v>
      </c>
      <c r="S124" s="228">
        <v>0</v>
      </c>
      <c r="T124" s="229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30" t="s">
        <v>187</v>
      </c>
      <c r="AT124" s="230" t="s">
        <v>135</v>
      </c>
      <c r="AU124" s="230" t="s">
        <v>141</v>
      </c>
      <c r="AY124" s="17" t="s">
        <v>132</v>
      </c>
      <c r="BE124" s="231">
        <f>IF(N124="základní",J124,0)</f>
        <v>0</v>
      </c>
      <c r="BF124" s="231">
        <f>IF(N124="snížená",J124,0)</f>
        <v>0</v>
      </c>
      <c r="BG124" s="231">
        <f>IF(N124="zákl. přenesená",J124,0)</f>
        <v>0</v>
      </c>
      <c r="BH124" s="231">
        <f>IF(N124="sníž. přenesená",J124,0)</f>
        <v>0</v>
      </c>
      <c r="BI124" s="231">
        <f>IF(N124="nulová",J124,0)</f>
        <v>0</v>
      </c>
      <c r="BJ124" s="17" t="s">
        <v>141</v>
      </c>
      <c r="BK124" s="231">
        <f>ROUND(I124*H124,2)</f>
        <v>0</v>
      </c>
      <c r="BL124" s="17" t="s">
        <v>187</v>
      </c>
      <c r="BM124" s="230" t="s">
        <v>313</v>
      </c>
    </row>
    <row r="125" s="2" customFormat="1" ht="62.7" customHeight="1">
      <c r="A125" s="38"/>
      <c r="B125" s="39"/>
      <c r="C125" s="219" t="s">
        <v>140</v>
      </c>
      <c r="D125" s="219" t="s">
        <v>135</v>
      </c>
      <c r="E125" s="220" t="s">
        <v>314</v>
      </c>
      <c r="F125" s="221" t="s">
        <v>315</v>
      </c>
      <c r="G125" s="222" t="s">
        <v>216</v>
      </c>
      <c r="H125" s="223">
        <v>10</v>
      </c>
      <c r="I125" s="224"/>
      <c r="J125" s="225">
        <f>ROUND(I125*H125,2)</f>
        <v>0</v>
      </c>
      <c r="K125" s="221" t="s">
        <v>1</v>
      </c>
      <c r="L125" s="44"/>
      <c r="M125" s="226" t="s">
        <v>1</v>
      </c>
      <c r="N125" s="227" t="s">
        <v>49</v>
      </c>
      <c r="O125" s="91"/>
      <c r="P125" s="228">
        <f>O125*H125</f>
        <v>0</v>
      </c>
      <c r="Q125" s="228">
        <v>0</v>
      </c>
      <c r="R125" s="228">
        <f>Q125*H125</f>
        <v>0</v>
      </c>
      <c r="S125" s="228">
        <v>0</v>
      </c>
      <c r="T125" s="229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30" t="s">
        <v>187</v>
      </c>
      <c r="AT125" s="230" t="s">
        <v>135</v>
      </c>
      <c r="AU125" s="230" t="s">
        <v>141</v>
      </c>
      <c r="AY125" s="17" t="s">
        <v>132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141</v>
      </c>
      <c r="BK125" s="231">
        <f>ROUND(I125*H125,2)</f>
        <v>0</v>
      </c>
      <c r="BL125" s="17" t="s">
        <v>187</v>
      </c>
      <c r="BM125" s="230" t="s">
        <v>316</v>
      </c>
    </row>
    <row r="126" s="2" customFormat="1" ht="24.15" customHeight="1">
      <c r="A126" s="38"/>
      <c r="B126" s="39"/>
      <c r="C126" s="219" t="s">
        <v>163</v>
      </c>
      <c r="D126" s="219" t="s">
        <v>135</v>
      </c>
      <c r="E126" s="220" t="s">
        <v>317</v>
      </c>
      <c r="F126" s="221" t="s">
        <v>318</v>
      </c>
      <c r="G126" s="222" t="s">
        <v>216</v>
      </c>
      <c r="H126" s="223">
        <v>33</v>
      </c>
      <c r="I126" s="224"/>
      <c r="J126" s="225">
        <f>ROUND(I126*H126,2)</f>
        <v>0</v>
      </c>
      <c r="K126" s="221" t="s">
        <v>1</v>
      </c>
      <c r="L126" s="44"/>
      <c r="M126" s="226" t="s">
        <v>1</v>
      </c>
      <c r="N126" s="227" t="s">
        <v>49</v>
      </c>
      <c r="O126" s="91"/>
      <c r="P126" s="228">
        <f>O126*H126</f>
        <v>0</v>
      </c>
      <c r="Q126" s="228">
        <v>0</v>
      </c>
      <c r="R126" s="228">
        <f>Q126*H126</f>
        <v>0</v>
      </c>
      <c r="S126" s="228">
        <v>0</v>
      </c>
      <c r="T126" s="229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30" t="s">
        <v>187</v>
      </c>
      <c r="AT126" s="230" t="s">
        <v>135</v>
      </c>
      <c r="AU126" s="230" t="s">
        <v>141</v>
      </c>
      <c r="AY126" s="17" t="s">
        <v>132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141</v>
      </c>
      <c r="BK126" s="231">
        <f>ROUND(I126*H126,2)</f>
        <v>0</v>
      </c>
      <c r="BL126" s="17" t="s">
        <v>187</v>
      </c>
      <c r="BM126" s="230" t="s">
        <v>319</v>
      </c>
    </row>
    <row r="127" s="2" customFormat="1" ht="24.15" customHeight="1">
      <c r="A127" s="38"/>
      <c r="B127" s="39"/>
      <c r="C127" s="219" t="s">
        <v>167</v>
      </c>
      <c r="D127" s="219" t="s">
        <v>135</v>
      </c>
      <c r="E127" s="220" t="s">
        <v>320</v>
      </c>
      <c r="F127" s="221" t="s">
        <v>321</v>
      </c>
      <c r="G127" s="222" t="s">
        <v>216</v>
      </c>
      <c r="H127" s="223">
        <v>10</v>
      </c>
      <c r="I127" s="224"/>
      <c r="J127" s="225">
        <f>ROUND(I127*H127,2)</f>
        <v>0</v>
      </c>
      <c r="K127" s="221" t="s">
        <v>1</v>
      </c>
      <c r="L127" s="44"/>
      <c r="M127" s="226" t="s">
        <v>1</v>
      </c>
      <c r="N127" s="227" t="s">
        <v>49</v>
      </c>
      <c r="O127" s="91"/>
      <c r="P127" s="228">
        <f>O127*H127</f>
        <v>0</v>
      </c>
      <c r="Q127" s="228">
        <v>0</v>
      </c>
      <c r="R127" s="228">
        <f>Q127*H127</f>
        <v>0</v>
      </c>
      <c r="S127" s="228">
        <v>0</v>
      </c>
      <c r="T127" s="229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30" t="s">
        <v>187</v>
      </c>
      <c r="AT127" s="230" t="s">
        <v>135</v>
      </c>
      <c r="AU127" s="230" t="s">
        <v>141</v>
      </c>
      <c r="AY127" s="17" t="s">
        <v>132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141</v>
      </c>
      <c r="BK127" s="231">
        <f>ROUND(I127*H127,2)</f>
        <v>0</v>
      </c>
      <c r="BL127" s="17" t="s">
        <v>187</v>
      </c>
      <c r="BM127" s="230" t="s">
        <v>322</v>
      </c>
    </row>
    <row r="128" s="2" customFormat="1" ht="14.4" customHeight="1">
      <c r="A128" s="38"/>
      <c r="B128" s="39"/>
      <c r="C128" s="219" t="s">
        <v>171</v>
      </c>
      <c r="D128" s="219" t="s">
        <v>135</v>
      </c>
      <c r="E128" s="220" t="s">
        <v>323</v>
      </c>
      <c r="F128" s="221" t="s">
        <v>324</v>
      </c>
      <c r="G128" s="222" t="s">
        <v>195</v>
      </c>
      <c r="H128" s="223">
        <v>1</v>
      </c>
      <c r="I128" s="224"/>
      <c r="J128" s="225">
        <f>ROUND(I128*H128,2)</f>
        <v>0</v>
      </c>
      <c r="K128" s="221" t="s">
        <v>1</v>
      </c>
      <c r="L128" s="44"/>
      <c r="M128" s="226" t="s">
        <v>1</v>
      </c>
      <c r="N128" s="227" t="s">
        <v>49</v>
      </c>
      <c r="O128" s="91"/>
      <c r="P128" s="228">
        <f>O128*H128</f>
        <v>0</v>
      </c>
      <c r="Q128" s="228">
        <v>0</v>
      </c>
      <c r="R128" s="228">
        <f>Q128*H128</f>
        <v>0</v>
      </c>
      <c r="S128" s="228">
        <v>0</v>
      </c>
      <c r="T128" s="229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30" t="s">
        <v>187</v>
      </c>
      <c r="AT128" s="230" t="s">
        <v>135</v>
      </c>
      <c r="AU128" s="230" t="s">
        <v>141</v>
      </c>
      <c r="AY128" s="17" t="s">
        <v>132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141</v>
      </c>
      <c r="BK128" s="231">
        <f>ROUND(I128*H128,2)</f>
        <v>0</v>
      </c>
      <c r="BL128" s="17" t="s">
        <v>187</v>
      </c>
      <c r="BM128" s="230" t="s">
        <v>325</v>
      </c>
    </row>
    <row r="129" s="2" customFormat="1" ht="14.4" customHeight="1">
      <c r="A129" s="38"/>
      <c r="B129" s="39"/>
      <c r="C129" s="219" t="s">
        <v>176</v>
      </c>
      <c r="D129" s="219" t="s">
        <v>135</v>
      </c>
      <c r="E129" s="220" t="s">
        <v>326</v>
      </c>
      <c r="F129" s="221" t="s">
        <v>327</v>
      </c>
      <c r="G129" s="222" t="s">
        <v>195</v>
      </c>
      <c r="H129" s="223">
        <v>1</v>
      </c>
      <c r="I129" s="224"/>
      <c r="J129" s="225">
        <f>ROUND(I129*H129,2)</f>
        <v>0</v>
      </c>
      <c r="K129" s="221" t="s">
        <v>1</v>
      </c>
      <c r="L129" s="44"/>
      <c r="M129" s="226" t="s">
        <v>1</v>
      </c>
      <c r="N129" s="227" t="s">
        <v>49</v>
      </c>
      <c r="O129" s="91"/>
      <c r="P129" s="228">
        <f>O129*H129</f>
        <v>0</v>
      </c>
      <c r="Q129" s="228">
        <v>0</v>
      </c>
      <c r="R129" s="228">
        <f>Q129*H129</f>
        <v>0</v>
      </c>
      <c r="S129" s="228">
        <v>0</v>
      </c>
      <c r="T129" s="229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30" t="s">
        <v>187</v>
      </c>
      <c r="AT129" s="230" t="s">
        <v>135</v>
      </c>
      <c r="AU129" s="230" t="s">
        <v>141</v>
      </c>
      <c r="AY129" s="17" t="s">
        <v>132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141</v>
      </c>
      <c r="BK129" s="231">
        <f>ROUND(I129*H129,2)</f>
        <v>0</v>
      </c>
      <c r="BL129" s="17" t="s">
        <v>187</v>
      </c>
      <c r="BM129" s="230" t="s">
        <v>328</v>
      </c>
    </row>
    <row r="130" s="2" customFormat="1" ht="37.8" customHeight="1">
      <c r="A130" s="38"/>
      <c r="B130" s="39"/>
      <c r="C130" s="219" t="s">
        <v>133</v>
      </c>
      <c r="D130" s="219" t="s">
        <v>135</v>
      </c>
      <c r="E130" s="220" t="s">
        <v>329</v>
      </c>
      <c r="F130" s="221" t="s">
        <v>330</v>
      </c>
      <c r="G130" s="222" t="s">
        <v>195</v>
      </c>
      <c r="H130" s="223">
        <v>1</v>
      </c>
      <c r="I130" s="224"/>
      <c r="J130" s="225">
        <f>ROUND(I130*H130,2)</f>
        <v>0</v>
      </c>
      <c r="K130" s="221" t="s">
        <v>1</v>
      </c>
      <c r="L130" s="44"/>
      <c r="M130" s="226" t="s">
        <v>1</v>
      </c>
      <c r="N130" s="227" t="s">
        <v>49</v>
      </c>
      <c r="O130" s="91"/>
      <c r="P130" s="228">
        <f>O130*H130</f>
        <v>0</v>
      </c>
      <c r="Q130" s="228">
        <v>0</v>
      </c>
      <c r="R130" s="228">
        <f>Q130*H130</f>
        <v>0</v>
      </c>
      <c r="S130" s="228">
        <v>0</v>
      </c>
      <c r="T130" s="229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30" t="s">
        <v>187</v>
      </c>
      <c r="AT130" s="230" t="s">
        <v>135</v>
      </c>
      <c r="AU130" s="230" t="s">
        <v>141</v>
      </c>
      <c r="AY130" s="17" t="s">
        <v>132</v>
      </c>
      <c r="BE130" s="231">
        <f>IF(N130="základní",J130,0)</f>
        <v>0</v>
      </c>
      <c r="BF130" s="231">
        <f>IF(N130="snížená",J130,0)</f>
        <v>0</v>
      </c>
      <c r="BG130" s="231">
        <f>IF(N130="zákl. přenesená",J130,0)</f>
        <v>0</v>
      </c>
      <c r="BH130" s="231">
        <f>IF(N130="sníž. přenesená",J130,0)</f>
        <v>0</v>
      </c>
      <c r="BI130" s="231">
        <f>IF(N130="nulová",J130,0)</f>
        <v>0</v>
      </c>
      <c r="BJ130" s="17" t="s">
        <v>141</v>
      </c>
      <c r="BK130" s="231">
        <f>ROUND(I130*H130,2)</f>
        <v>0</v>
      </c>
      <c r="BL130" s="17" t="s">
        <v>187</v>
      </c>
      <c r="BM130" s="230" t="s">
        <v>331</v>
      </c>
    </row>
    <row r="131" s="2" customFormat="1" ht="14.4" customHeight="1">
      <c r="A131" s="38"/>
      <c r="B131" s="39"/>
      <c r="C131" s="219" t="s">
        <v>192</v>
      </c>
      <c r="D131" s="219" t="s">
        <v>135</v>
      </c>
      <c r="E131" s="220" t="s">
        <v>332</v>
      </c>
      <c r="F131" s="221" t="s">
        <v>333</v>
      </c>
      <c r="G131" s="222" t="s">
        <v>195</v>
      </c>
      <c r="H131" s="223">
        <v>1</v>
      </c>
      <c r="I131" s="224"/>
      <c r="J131" s="225">
        <f>ROUND(I131*H131,2)</f>
        <v>0</v>
      </c>
      <c r="K131" s="221" t="s">
        <v>1</v>
      </c>
      <c r="L131" s="44"/>
      <c r="M131" s="226" t="s">
        <v>1</v>
      </c>
      <c r="N131" s="227" t="s">
        <v>49</v>
      </c>
      <c r="O131" s="91"/>
      <c r="P131" s="228">
        <f>O131*H131</f>
        <v>0</v>
      </c>
      <c r="Q131" s="228">
        <v>0</v>
      </c>
      <c r="R131" s="228">
        <f>Q131*H131</f>
        <v>0</v>
      </c>
      <c r="S131" s="228">
        <v>0</v>
      </c>
      <c r="T131" s="229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30" t="s">
        <v>187</v>
      </c>
      <c r="AT131" s="230" t="s">
        <v>135</v>
      </c>
      <c r="AU131" s="230" t="s">
        <v>141</v>
      </c>
      <c r="AY131" s="17" t="s">
        <v>132</v>
      </c>
      <c r="BE131" s="231">
        <f>IF(N131="základní",J131,0)</f>
        <v>0</v>
      </c>
      <c r="BF131" s="231">
        <f>IF(N131="snížená",J131,0)</f>
        <v>0</v>
      </c>
      <c r="BG131" s="231">
        <f>IF(N131="zákl. přenesená",J131,0)</f>
        <v>0</v>
      </c>
      <c r="BH131" s="231">
        <f>IF(N131="sníž. přenesená",J131,0)</f>
        <v>0</v>
      </c>
      <c r="BI131" s="231">
        <f>IF(N131="nulová",J131,0)</f>
        <v>0</v>
      </c>
      <c r="BJ131" s="17" t="s">
        <v>141</v>
      </c>
      <c r="BK131" s="231">
        <f>ROUND(I131*H131,2)</f>
        <v>0</v>
      </c>
      <c r="BL131" s="17" t="s">
        <v>187</v>
      </c>
      <c r="BM131" s="230" t="s">
        <v>334</v>
      </c>
    </row>
    <row r="132" s="2" customFormat="1" ht="14.4" customHeight="1">
      <c r="A132" s="38"/>
      <c r="B132" s="39"/>
      <c r="C132" s="219" t="s">
        <v>247</v>
      </c>
      <c r="D132" s="219" t="s">
        <v>135</v>
      </c>
      <c r="E132" s="220" t="s">
        <v>335</v>
      </c>
      <c r="F132" s="221" t="s">
        <v>336</v>
      </c>
      <c r="G132" s="222" t="s">
        <v>195</v>
      </c>
      <c r="H132" s="223">
        <v>1</v>
      </c>
      <c r="I132" s="224"/>
      <c r="J132" s="225">
        <f>ROUND(I132*H132,2)</f>
        <v>0</v>
      </c>
      <c r="K132" s="221" t="s">
        <v>1</v>
      </c>
      <c r="L132" s="44"/>
      <c r="M132" s="226" t="s">
        <v>1</v>
      </c>
      <c r="N132" s="227" t="s">
        <v>49</v>
      </c>
      <c r="O132" s="91"/>
      <c r="P132" s="228">
        <f>O132*H132</f>
        <v>0</v>
      </c>
      <c r="Q132" s="228">
        <v>0</v>
      </c>
      <c r="R132" s="228">
        <f>Q132*H132</f>
        <v>0</v>
      </c>
      <c r="S132" s="228">
        <v>0</v>
      </c>
      <c r="T132" s="229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30" t="s">
        <v>187</v>
      </c>
      <c r="AT132" s="230" t="s">
        <v>135</v>
      </c>
      <c r="AU132" s="230" t="s">
        <v>141</v>
      </c>
      <c r="AY132" s="17" t="s">
        <v>132</v>
      </c>
      <c r="BE132" s="231">
        <f>IF(N132="základní",J132,0)</f>
        <v>0</v>
      </c>
      <c r="BF132" s="231">
        <f>IF(N132="snížená",J132,0)</f>
        <v>0</v>
      </c>
      <c r="BG132" s="231">
        <f>IF(N132="zákl. přenesená",J132,0)</f>
        <v>0</v>
      </c>
      <c r="BH132" s="231">
        <f>IF(N132="sníž. přenesená",J132,0)</f>
        <v>0</v>
      </c>
      <c r="BI132" s="231">
        <f>IF(N132="nulová",J132,0)</f>
        <v>0</v>
      </c>
      <c r="BJ132" s="17" t="s">
        <v>141</v>
      </c>
      <c r="BK132" s="231">
        <f>ROUND(I132*H132,2)</f>
        <v>0</v>
      </c>
      <c r="BL132" s="17" t="s">
        <v>187</v>
      </c>
      <c r="BM132" s="230" t="s">
        <v>337</v>
      </c>
    </row>
    <row r="133" s="2" customFormat="1" ht="14.4" customHeight="1">
      <c r="A133" s="38"/>
      <c r="B133" s="39"/>
      <c r="C133" s="219" t="s">
        <v>251</v>
      </c>
      <c r="D133" s="219" t="s">
        <v>135</v>
      </c>
      <c r="E133" s="220" t="s">
        <v>338</v>
      </c>
      <c r="F133" s="221" t="s">
        <v>339</v>
      </c>
      <c r="G133" s="222" t="s">
        <v>195</v>
      </c>
      <c r="H133" s="223">
        <v>1</v>
      </c>
      <c r="I133" s="224"/>
      <c r="J133" s="225">
        <f>ROUND(I133*H133,2)</f>
        <v>0</v>
      </c>
      <c r="K133" s="221" t="s">
        <v>1</v>
      </c>
      <c r="L133" s="44"/>
      <c r="M133" s="226" t="s">
        <v>1</v>
      </c>
      <c r="N133" s="227" t="s">
        <v>49</v>
      </c>
      <c r="O133" s="91"/>
      <c r="P133" s="228">
        <f>O133*H133</f>
        <v>0</v>
      </c>
      <c r="Q133" s="228">
        <v>0</v>
      </c>
      <c r="R133" s="228">
        <f>Q133*H133</f>
        <v>0</v>
      </c>
      <c r="S133" s="228">
        <v>0</v>
      </c>
      <c r="T133" s="229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30" t="s">
        <v>187</v>
      </c>
      <c r="AT133" s="230" t="s">
        <v>135</v>
      </c>
      <c r="AU133" s="230" t="s">
        <v>141</v>
      </c>
      <c r="AY133" s="17" t="s">
        <v>132</v>
      </c>
      <c r="BE133" s="231">
        <f>IF(N133="základní",J133,0)</f>
        <v>0</v>
      </c>
      <c r="BF133" s="231">
        <f>IF(N133="snížená",J133,0)</f>
        <v>0</v>
      </c>
      <c r="BG133" s="231">
        <f>IF(N133="zákl. přenesená",J133,0)</f>
        <v>0</v>
      </c>
      <c r="BH133" s="231">
        <f>IF(N133="sníž. přenesená",J133,0)</f>
        <v>0</v>
      </c>
      <c r="BI133" s="231">
        <f>IF(N133="nulová",J133,0)</f>
        <v>0</v>
      </c>
      <c r="BJ133" s="17" t="s">
        <v>141</v>
      </c>
      <c r="BK133" s="231">
        <f>ROUND(I133*H133,2)</f>
        <v>0</v>
      </c>
      <c r="BL133" s="17" t="s">
        <v>187</v>
      </c>
      <c r="BM133" s="230" t="s">
        <v>340</v>
      </c>
    </row>
    <row r="134" s="2" customFormat="1" ht="14.4" customHeight="1">
      <c r="A134" s="38"/>
      <c r="B134" s="39"/>
      <c r="C134" s="219" t="s">
        <v>255</v>
      </c>
      <c r="D134" s="219" t="s">
        <v>135</v>
      </c>
      <c r="E134" s="220" t="s">
        <v>341</v>
      </c>
      <c r="F134" s="221" t="s">
        <v>342</v>
      </c>
      <c r="G134" s="222" t="s">
        <v>195</v>
      </c>
      <c r="H134" s="223">
        <v>1</v>
      </c>
      <c r="I134" s="224"/>
      <c r="J134" s="225">
        <f>ROUND(I134*H134,2)</f>
        <v>0</v>
      </c>
      <c r="K134" s="221" t="s">
        <v>1</v>
      </c>
      <c r="L134" s="44"/>
      <c r="M134" s="226" t="s">
        <v>1</v>
      </c>
      <c r="N134" s="227" t="s">
        <v>49</v>
      </c>
      <c r="O134" s="91"/>
      <c r="P134" s="228">
        <f>O134*H134</f>
        <v>0</v>
      </c>
      <c r="Q134" s="228">
        <v>0</v>
      </c>
      <c r="R134" s="228">
        <f>Q134*H134</f>
        <v>0</v>
      </c>
      <c r="S134" s="228">
        <v>0</v>
      </c>
      <c r="T134" s="229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30" t="s">
        <v>187</v>
      </c>
      <c r="AT134" s="230" t="s">
        <v>135</v>
      </c>
      <c r="AU134" s="230" t="s">
        <v>141</v>
      </c>
      <c r="AY134" s="17" t="s">
        <v>132</v>
      </c>
      <c r="BE134" s="231">
        <f>IF(N134="základní",J134,0)</f>
        <v>0</v>
      </c>
      <c r="BF134" s="231">
        <f>IF(N134="snížená",J134,0)</f>
        <v>0</v>
      </c>
      <c r="BG134" s="231">
        <f>IF(N134="zákl. přenesená",J134,0)</f>
        <v>0</v>
      </c>
      <c r="BH134" s="231">
        <f>IF(N134="sníž. přenesená",J134,0)</f>
        <v>0</v>
      </c>
      <c r="BI134" s="231">
        <f>IF(N134="nulová",J134,0)</f>
        <v>0</v>
      </c>
      <c r="BJ134" s="17" t="s">
        <v>141</v>
      </c>
      <c r="BK134" s="231">
        <f>ROUND(I134*H134,2)</f>
        <v>0</v>
      </c>
      <c r="BL134" s="17" t="s">
        <v>187</v>
      </c>
      <c r="BM134" s="230" t="s">
        <v>343</v>
      </c>
    </row>
    <row r="135" s="2" customFormat="1" ht="14.4" customHeight="1">
      <c r="A135" s="38"/>
      <c r="B135" s="39"/>
      <c r="C135" s="219" t="s">
        <v>261</v>
      </c>
      <c r="D135" s="219" t="s">
        <v>135</v>
      </c>
      <c r="E135" s="220" t="s">
        <v>344</v>
      </c>
      <c r="F135" s="221" t="s">
        <v>345</v>
      </c>
      <c r="G135" s="222" t="s">
        <v>195</v>
      </c>
      <c r="H135" s="223">
        <v>1</v>
      </c>
      <c r="I135" s="224"/>
      <c r="J135" s="225">
        <f>ROUND(I135*H135,2)</f>
        <v>0</v>
      </c>
      <c r="K135" s="221" t="s">
        <v>1</v>
      </c>
      <c r="L135" s="44"/>
      <c r="M135" s="226" t="s">
        <v>1</v>
      </c>
      <c r="N135" s="227" t="s">
        <v>49</v>
      </c>
      <c r="O135" s="91"/>
      <c r="P135" s="228">
        <f>O135*H135</f>
        <v>0</v>
      </c>
      <c r="Q135" s="228">
        <v>0</v>
      </c>
      <c r="R135" s="228">
        <f>Q135*H135</f>
        <v>0</v>
      </c>
      <c r="S135" s="228">
        <v>0</v>
      </c>
      <c r="T135" s="229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30" t="s">
        <v>187</v>
      </c>
      <c r="AT135" s="230" t="s">
        <v>135</v>
      </c>
      <c r="AU135" s="230" t="s">
        <v>141</v>
      </c>
      <c r="AY135" s="17" t="s">
        <v>132</v>
      </c>
      <c r="BE135" s="231">
        <f>IF(N135="základní",J135,0)</f>
        <v>0</v>
      </c>
      <c r="BF135" s="231">
        <f>IF(N135="snížená",J135,0)</f>
        <v>0</v>
      </c>
      <c r="BG135" s="231">
        <f>IF(N135="zákl. přenesená",J135,0)</f>
        <v>0</v>
      </c>
      <c r="BH135" s="231">
        <f>IF(N135="sníž. přenesená",J135,0)</f>
        <v>0</v>
      </c>
      <c r="BI135" s="231">
        <f>IF(N135="nulová",J135,0)</f>
        <v>0</v>
      </c>
      <c r="BJ135" s="17" t="s">
        <v>141</v>
      </c>
      <c r="BK135" s="231">
        <f>ROUND(I135*H135,2)</f>
        <v>0</v>
      </c>
      <c r="BL135" s="17" t="s">
        <v>187</v>
      </c>
      <c r="BM135" s="230" t="s">
        <v>346</v>
      </c>
    </row>
    <row r="136" s="2" customFormat="1" ht="14.4" customHeight="1">
      <c r="A136" s="38"/>
      <c r="B136" s="39"/>
      <c r="C136" s="219" t="s">
        <v>8</v>
      </c>
      <c r="D136" s="219" t="s">
        <v>135</v>
      </c>
      <c r="E136" s="220" t="s">
        <v>347</v>
      </c>
      <c r="F136" s="221" t="s">
        <v>348</v>
      </c>
      <c r="G136" s="222" t="s">
        <v>195</v>
      </c>
      <c r="H136" s="223">
        <v>1</v>
      </c>
      <c r="I136" s="224"/>
      <c r="J136" s="225">
        <f>ROUND(I136*H136,2)</f>
        <v>0</v>
      </c>
      <c r="K136" s="221" t="s">
        <v>1</v>
      </c>
      <c r="L136" s="44"/>
      <c r="M136" s="226" t="s">
        <v>1</v>
      </c>
      <c r="N136" s="227" t="s">
        <v>49</v>
      </c>
      <c r="O136" s="91"/>
      <c r="P136" s="228">
        <f>O136*H136</f>
        <v>0</v>
      </c>
      <c r="Q136" s="228">
        <v>0</v>
      </c>
      <c r="R136" s="228">
        <f>Q136*H136</f>
        <v>0</v>
      </c>
      <c r="S136" s="228">
        <v>0</v>
      </c>
      <c r="T136" s="229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30" t="s">
        <v>187</v>
      </c>
      <c r="AT136" s="230" t="s">
        <v>135</v>
      </c>
      <c r="AU136" s="230" t="s">
        <v>141</v>
      </c>
      <c r="AY136" s="17" t="s">
        <v>132</v>
      </c>
      <c r="BE136" s="231">
        <f>IF(N136="základní",J136,0)</f>
        <v>0</v>
      </c>
      <c r="BF136" s="231">
        <f>IF(N136="snížená",J136,0)</f>
        <v>0</v>
      </c>
      <c r="BG136" s="231">
        <f>IF(N136="zákl. přenesená",J136,0)</f>
        <v>0</v>
      </c>
      <c r="BH136" s="231">
        <f>IF(N136="sníž. přenesená",J136,0)</f>
        <v>0</v>
      </c>
      <c r="BI136" s="231">
        <f>IF(N136="nulová",J136,0)</f>
        <v>0</v>
      </c>
      <c r="BJ136" s="17" t="s">
        <v>141</v>
      </c>
      <c r="BK136" s="231">
        <f>ROUND(I136*H136,2)</f>
        <v>0</v>
      </c>
      <c r="BL136" s="17" t="s">
        <v>187</v>
      </c>
      <c r="BM136" s="230" t="s">
        <v>349</v>
      </c>
    </row>
    <row r="137" s="2" customFormat="1" ht="24.15" customHeight="1">
      <c r="A137" s="38"/>
      <c r="B137" s="39"/>
      <c r="C137" s="219" t="s">
        <v>187</v>
      </c>
      <c r="D137" s="219" t="s">
        <v>135</v>
      </c>
      <c r="E137" s="220" t="s">
        <v>350</v>
      </c>
      <c r="F137" s="221" t="s">
        <v>351</v>
      </c>
      <c r="G137" s="222" t="s">
        <v>195</v>
      </c>
      <c r="H137" s="223">
        <v>1</v>
      </c>
      <c r="I137" s="224"/>
      <c r="J137" s="225">
        <f>ROUND(I137*H137,2)</f>
        <v>0</v>
      </c>
      <c r="K137" s="221" t="s">
        <v>1</v>
      </c>
      <c r="L137" s="44"/>
      <c r="M137" s="226" t="s">
        <v>1</v>
      </c>
      <c r="N137" s="227" t="s">
        <v>49</v>
      </c>
      <c r="O137" s="91"/>
      <c r="P137" s="228">
        <f>O137*H137</f>
        <v>0</v>
      </c>
      <c r="Q137" s="228">
        <v>0</v>
      </c>
      <c r="R137" s="228">
        <f>Q137*H137</f>
        <v>0</v>
      </c>
      <c r="S137" s="228">
        <v>0</v>
      </c>
      <c r="T137" s="229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30" t="s">
        <v>187</v>
      </c>
      <c r="AT137" s="230" t="s">
        <v>135</v>
      </c>
      <c r="AU137" s="230" t="s">
        <v>141</v>
      </c>
      <c r="AY137" s="17" t="s">
        <v>132</v>
      </c>
      <c r="BE137" s="231">
        <f>IF(N137="základní",J137,0)</f>
        <v>0</v>
      </c>
      <c r="BF137" s="231">
        <f>IF(N137="snížená",J137,0)</f>
        <v>0</v>
      </c>
      <c r="BG137" s="231">
        <f>IF(N137="zákl. přenesená",J137,0)</f>
        <v>0</v>
      </c>
      <c r="BH137" s="231">
        <f>IF(N137="sníž. přenesená",J137,0)</f>
        <v>0</v>
      </c>
      <c r="BI137" s="231">
        <f>IF(N137="nulová",J137,0)</f>
        <v>0</v>
      </c>
      <c r="BJ137" s="17" t="s">
        <v>141</v>
      </c>
      <c r="BK137" s="231">
        <f>ROUND(I137*H137,2)</f>
        <v>0</v>
      </c>
      <c r="BL137" s="17" t="s">
        <v>187</v>
      </c>
      <c r="BM137" s="230" t="s">
        <v>352</v>
      </c>
    </row>
    <row r="138" s="2" customFormat="1" ht="49.92" customHeight="1">
      <c r="A138" s="38"/>
      <c r="B138" s="39"/>
      <c r="C138" s="40"/>
      <c r="D138" s="40"/>
      <c r="E138" s="207" t="s">
        <v>198</v>
      </c>
      <c r="F138" s="207" t="s">
        <v>199</v>
      </c>
      <c r="G138" s="40"/>
      <c r="H138" s="40"/>
      <c r="I138" s="40"/>
      <c r="J138" s="192">
        <f>BK138</f>
        <v>0</v>
      </c>
      <c r="K138" s="40"/>
      <c r="L138" s="44"/>
      <c r="M138" s="265"/>
      <c r="N138" s="266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82</v>
      </c>
      <c r="AU138" s="17" t="s">
        <v>83</v>
      </c>
      <c r="AY138" s="17" t="s">
        <v>200</v>
      </c>
      <c r="BK138" s="231">
        <f>SUM(BK139:BK143)</f>
        <v>0</v>
      </c>
    </row>
    <row r="139" s="2" customFormat="1" ht="16.32" customHeight="1">
      <c r="A139" s="38"/>
      <c r="B139" s="39"/>
      <c r="C139" s="267" t="s">
        <v>1</v>
      </c>
      <c r="D139" s="267" t="s">
        <v>135</v>
      </c>
      <c r="E139" s="268" t="s">
        <v>1</v>
      </c>
      <c r="F139" s="269" t="s">
        <v>1</v>
      </c>
      <c r="G139" s="270" t="s">
        <v>1</v>
      </c>
      <c r="H139" s="271"/>
      <c r="I139" s="272"/>
      <c r="J139" s="273">
        <f>BK139</f>
        <v>0</v>
      </c>
      <c r="K139" s="274"/>
      <c r="L139" s="44"/>
      <c r="M139" s="275" t="s">
        <v>1</v>
      </c>
      <c r="N139" s="276" t="s">
        <v>49</v>
      </c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200</v>
      </c>
      <c r="AU139" s="17" t="s">
        <v>91</v>
      </c>
      <c r="AY139" s="17" t="s">
        <v>200</v>
      </c>
      <c r="BE139" s="231">
        <f>IF(N139="základní",J139,0)</f>
        <v>0</v>
      </c>
      <c r="BF139" s="231">
        <f>IF(N139="snížená",J139,0)</f>
        <v>0</v>
      </c>
      <c r="BG139" s="231">
        <f>IF(N139="zákl. přenesená",J139,0)</f>
        <v>0</v>
      </c>
      <c r="BH139" s="231">
        <f>IF(N139="sníž. přenesená",J139,0)</f>
        <v>0</v>
      </c>
      <c r="BI139" s="231">
        <f>IF(N139="nulová",J139,0)</f>
        <v>0</v>
      </c>
      <c r="BJ139" s="17" t="s">
        <v>141</v>
      </c>
      <c r="BK139" s="231">
        <f>I139*H139</f>
        <v>0</v>
      </c>
    </row>
    <row r="140" s="2" customFormat="1" ht="16.32" customHeight="1">
      <c r="A140" s="38"/>
      <c r="B140" s="39"/>
      <c r="C140" s="267" t="s">
        <v>1</v>
      </c>
      <c r="D140" s="267" t="s">
        <v>135</v>
      </c>
      <c r="E140" s="268" t="s">
        <v>1</v>
      </c>
      <c r="F140" s="269" t="s">
        <v>1</v>
      </c>
      <c r="G140" s="270" t="s">
        <v>1</v>
      </c>
      <c r="H140" s="271"/>
      <c r="I140" s="272"/>
      <c r="J140" s="273">
        <f>BK140</f>
        <v>0</v>
      </c>
      <c r="K140" s="274"/>
      <c r="L140" s="44"/>
      <c r="M140" s="275" t="s">
        <v>1</v>
      </c>
      <c r="N140" s="276" t="s">
        <v>49</v>
      </c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200</v>
      </c>
      <c r="AU140" s="17" t="s">
        <v>91</v>
      </c>
      <c r="AY140" s="17" t="s">
        <v>200</v>
      </c>
      <c r="BE140" s="231">
        <f>IF(N140="základní",J140,0)</f>
        <v>0</v>
      </c>
      <c r="BF140" s="231">
        <f>IF(N140="snížená",J140,0)</f>
        <v>0</v>
      </c>
      <c r="BG140" s="231">
        <f>IF(N140="zákl. přenesená",J140,0)</f>
        <v>0</v>
      </c>
      <c r="BH140" s="231">
        <f>IF(N140="sníž. přenesená",J140,0)</f>
        <v>0</v>
      </c>
      <c r="BI140" s="231">
        <f>IF(N140="nulová",J140,0)</f>
        <v>0</v>
      </c>
      <c r="BJ140" s="17" t="s">
        <v>141</v>
      </c>
      <c r="BK140" s="231">
        <f>I140*H140</f>
        <v>0</v>
      </c>
    </row>
    <row r="141" s="2" customFormat="1" ht="16.32" customHeight="1">
      <c r="A141" s="38"/>
      <c r="B141" s="39"/>
      <c r="C141" s="267" t="s">
        <v>1</v>
      </c>
      <c r="D141" s="267" t="s">
        <v>135</v>
      </c>
      <c r="E141" s="268" t="s">
        <v>1</v>
      </c>
      <c r="F141" s="269" t="s">
        <v>1</v>
      </c>
      <c r="G141" s="270" t="s">
        <v>1</v>
      </c>
      <c r="H141" s="271"/>
      <c r="I141" s="272"/>
      <c r="J141" s="273">
        <f>BK141</f>
        <v>0</v>
      </c>
      <c r="K141" s="274"/>
      <c r="L141" s="44"/>
      <c r="M141" s="275" t="s">
        <v>1</v>
      </c>
      <c r="N141" s="276" t="s">
        <v>49</v>
      </c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200</v>
      </c>
      <c r="AU141" s="17" t="s">
        <v>91</v>
      </c>
      <c r="AY141" s="17" t="s">
        <v>200</v>
      </c>
      <c r="BE141" s="231">
        <f>IF(N141="základní",J141,0)</f>
        <v>0</v>
      </c>
      <c r="BF141" s="231">
        <f>IF(N141="snížená",J141,0)</f>
        <v>0</v>
      </c>
      <c r="BG141" s="231">
        <f>IF(N141="zákl. přenesená",J141,0)</f>
        <v>0</v>
      </c>
      <c r="BH141" s="231">
        <f>IF(N141="sníž. přenesená",J141,0)</f>
        <v>0</v>
      </c>
      <c r="BI141" s="231">
        <f>IF(N141="nulová",J141,0)</f>
        <v>0</v>
      </c>
      <c r="BJ141" s="17" t="s">
        <v>141</v>
      </c>
      <c r="BK141" s="231">
        <f>I141*H141</f>
        <v>0</v>
      </c>
    </row>
    <row r="142" s="2" customFormat="1" ht="16.32" customHeight="1">
      <c r="A142" s="38"/>
      <c r="B142" s="39"/>
      <c r="C142" s="267" t="s">
        <v>1</v>
      </c>
      <c r="D142" s="267" t="s">
        <v>135</v>
      </c>
      <c r="E142" s="268" t="s">
        <v>1</v>
      </c>
      <c r="F142" s="269" t="s">
        <v>1</v>
      </c>
      <c r="G142" s="270" t="s">
        <v>1</v>
      </c>
      <c r="H142" s="271"/>
      <c r="I142" s="272"/>
      <c r="J142" s="273">
        <f>BK142</f>
        <v>0</v>
      </c>
      <c r="K142" s="274"/>
      <c r="L142" s="44"/>
      <c r="M142" s="275" t="s">
        <v>1</v>
      </c>
      <c r="N142" s="276" t="s">
        <v>49</v>
      </c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200</v>
      </c>
      <c r="AU142" s="17" t="s">
        <v>91</v>
      </c>
      <c r="AY142" s="17" t="s">
        <v>200</v>
      </c>
      <c r="BE142" s="231">
        <f>IF(N142="základní",J142,0)</f>
        <v>0</v>
      </c>
      <c r="BF142" s="231">
        <f>IF(N142="snížená",J142,0)</f>
        <v>0</v>
      </c>
      <c r="BG142" s="231">
        <f>IF(N142="zákl. přenesená",J142,0)</f>
        <v>0</v>
      </c>
      <c r="BH142" s="231">
        <f>IF(N142="sníž. přenesená",J142,0)</f>
        <v>0</v>
      </c>
      <c r="BI142" s="231">
        <f>IF(N142="nulová",J142,0)</f>
        <v>0</v>
      </c>
      <c r="BJ142" s="17" t="s">
        <v>141</v>
      </c>
      <c r="BK142" s="231">
        <f>I142*H142</f>
        <v>0</v>
      </c>
    </row>
    <row r="143" s="2" customFormat="1" ht="16.32" customHeight="1">
      <c r="A143" s="38"/>
      <c r="B143" s="39"/>
      <c r="C143" s="267" t="s">
        <v>1</v>
      </c>
      <c r="D143" s="267" t="s">
        <v>135</v>
      </c>
      <c r="E143" s="268" t="s">
        <v>1</v>
      </c>
      <c r="F143" s="269" t="s">
        <v>1</v>
      </c>
      <c r="G143" s="270" t="s">
        <v>1</v>
      </c>
      <c r="H143" s="271"/>
      <c r="I143" s="272"/>
      <c r="J143" s="273">
        <f>BK143</f>
        <v>0</v>
      </c>
      <c r="K143" s="274"/>
      <c r="L143" s="44"/>
      <c r="M143" s="275" t="s">
        <v>1</v>
      </c>
      <c r="N143" s="276" t="s">
        <v>49</v>
      </c>
      <c r="O143" s="277"/>
      <c r="P143" s="277"/>
      <c r="Q143" s="277"/>
      <c r="R143" s="277"/>
      <c r="S143" s="277"/>
      <c r="T143" s="27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200</v>
      </c>
      <c r="AU143" s="17" t="s">
        <v>91</v>
      </c>
      <c r="AY143" s="17" t="s">
        <v>200</v>
      </c>
      <c r="BE143" s="231">
        <f>IF(N143="základní",J143,0)</f>
        <v>0</v>
      </c>
      <c r="BF143" s="231">
        <f>IF(N143="snížená",J143,0)</f>
        <v>0</v>
      </c>
      <c r="BG143" s="231">
        <f>IF(N143="zákl. přenesená",J143,0)</f>
        <v>0</v>
      </c>
      <c r="BH143" s="231">
        <f>IF(N143="sníž. přenesená",J143,0)</f>
        <v>0</v>
      </c>
      <c r="BI143" s="231">
        <f>IF(N143="nulová",J143,0)</f>
        <v>0</v>
      </c>
      <c r="BJ143" s="17" t="s">
        <v>141</v>
      </c>
      <c r="BK143" s="231">
        <f>I143*H143</f>
        <v>0</v>
      </c>
    </row>
    <row r="144" s="2" customFormat="1" ht="6.96" customHeight="1">
      <c r="A144" s="38"/>
      <c r="B144" s="66"/>
      <c r="C144" s="67"/>
      <c r="D144" s="67"/>
      <c r="E144" s="67"/>
      <c r="F144" s="67"/>
      <c r="G144" s="67"/>
      <c r="H144" s="67"/>
      <c r="I144" s="67"/>
      <c r="J144" s="67"/>
      <c r="K144" s="67"/>
      <c r="L144" s="44"/>
      <c r="M144" s="38"/>
      <c r="O144" s="38"/>
      <c r="P144" s="38"/>
      <c r="Q144" s="38"/>
      <c r="R144" s="38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</sheetData>
  <sheetProtection sheet="1" autoFilter="0" formatColumns="0" formatRows="0" objects="1" scenarios="1" spinCount="100000" saltValue="XlR0IAtXBuKjz5DoZ6kwSpQ1qmlonKea8KzTLvO8JHB+aTmd4gJdc6DU6Lnnv/+Xw4EdX3GkgJaYMuvXi5uqGA==" hashValue="LQsQ78qiy4MAW3GDtQq5tJu5PlJ6R/UAo1hlFdh7jMD2vyS49QbQCaI2vRA5qmOSfTStvBTiqP2yMreJQKqgSQ==" algorithmName="SHA-512" password="CC35"/>
  <autoFilter ref="C118:K143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dataValidations count="2">
    <dataValidation type="list" allowBlank="1" showInputMessage="1" showErrorMessage="1" error="Povoleny jsou hodnoty K, M." sqref="D139:D144">
      <formula1>"K, M"</formula1>
    </dataValidation>
    <dataValidation type="list" allowBlank="1" showInputMessage="1" showErrorMessage="1" error="Povoleny jsou hodnoty základní, snížená, zákl. přenesená, sníž. přenesená, nulová." sqref="N139:N144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101</v>
      </c>
    </row>
    <row r="3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91</v>
      </c>
    </row>
    <row r="4" s="1" customFormat="1" ht="24.96" customHeight="1">
      <c r="B4" s="20"/>
      <c r="D4" s="138" t="s">
        <v>102</v>
      </c>
      <c r="L4" s="20"/>
      <c r="M4" s="139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0" t="s">
        <v>16</v>
      </c>
      <c r="L6" s="20"/>
    </row>
    <row r="7" s="1" customFormat="1" ht="16.5" customHeight="1">
      <c r="B7" s="20"/>
      <c r="E7" s="141" t="str">
        <f>'Rekapitulace stavby'!K6</f>
        <v>Výtah Jánská</v>
      </c>
      <c r="F7" s="140"/>
      <c r="G7" s="140"/>
      <c r="H7" s="140"/>
      <c r="L7" s="20"/>
    </row>
    <row r="8" s="2" customFormat="1" ht="12" customHeight="1">
      <c r="A8" s="38"/>
      <c r="B8" s="44"/>
      <c r="C8" s="38"/>
      <c r="D8" s="140" t="s">
        <v>103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2" t="s">
        <v>353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20. 1. 2020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33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43" t="s">
        <v>34</v>
      </c>
      <c r="F21" s="38"/>
      <c r="G21" s="38"/>
      <c r="H21" s="38"/>
      <c r="I21" s="140" t="s">
        <v>28</v>
      </c>
      <c r="J21" s="143" t="s">
        <v>35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0" t="s">
        <v>37</v>
      </c>
      <c r="E23" s="38"/>
      <c r="F23" s="38"/>
      <c r="G23" s="38"/>
      <c r="H23" s="38"/>
      <c r="I23" s="140" t="s">
        <v>25</v>
      </c>
      <c r="J23" s="143" t="s">
        <v>38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43" t="s">
        <v>39</v>
      </c>
      <c r="F24" s="38"/>
      <c r="G24" s="38"/>
      <c r="H24" s="38"/>
      <c r="I24" s="140" t="s">
        <v>28</v>
      </c>
      <c r="J24" s="143" t="s">
        <v>40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0" t="s">
        <v>41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07.25" customHeight="1">
      <c r="A27" s="145"/>
      <c r="B27" s="146"/>
      <c r="C27" s="145"/>
      <c r="D27" s="145"/>
      <c r="E27" s="147" t="s">
        <v>42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0" t="s">
        <v>43</v>
      </c>
      <c r="E30" s="38"/>
      <c r="F30" s="38"/>
      <c r="G30" s="38"/>
      <c r="H30" s="38"/>
      <c r="I30" s="38"/>
      <c r="J30" s="151">
        <f>ROUND(J118,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2" t="s">
        <v>45</v>
      </c>
      <c r="G32" s="38"/>
      <c r="H32" s="38"/>
      <c r="I32" s="152" t="s">
        <v>44</v>
      </c>
      <c r="J32" s="152" t="s">
        <v>46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3" t="s">
        <v>47</v>
      </c>
      <c r="E33" s="140" t="s">
        <v>48</v>
      </c>
      <c r="F33" s="154">
        <f>ROUND((ROUND((SUM(BE118:BE123)),  2) + SUM(BE125:BE129)), 2)</f>
        <v>0</v>
      </c>
      <c r="G33" s="38"/>
      <c r="H33" s="38"/>
      <c r="I33" s="155">
        <v>0.20999999999999999</v>
      </c>
      <c r="J33" s="154">
        <f>ROUND((ROUND(((SUM(BE118:BE123))*I33),  2) + (SUM(BE125:BE129)*I33)),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0" t="s">
        <v>49</v>
      </c>
      <c r="F34" s="154">
        <f>ROUND((ROUND((SUM(BF118:BF123)),  2) + SUM(BF125:BF129)), 2)</f>
        <v>0</v>
      </c>
      <c r="G34" s="38"/>
      <c r="H34" s="38"/>
      <c r="I34" s="155">
        <v>0.14999999999999999</v>
      </c>
      <c r="J34" s="154">
        <f>ROUND((ROUND(((SUM(BF118:BF123))*I34),  2) + (SUM(BF125:BF129)*I34)),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50</v>
      </c>
      <c r="F35" s="154">
        <f>ROUND((ROUND((SUM(BG118:BG123)),  2) + SUM(BG125:BG129)),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51</v>
      </c>
      <c r="F36" s="154">
        <f>ROUND((ROUND((SUM(BH118:BH123)),  2) + SUM(BH125:BH129)), 2)</f>
        <v>0</v>
      </c>
      <c r="G36" s="38"/>
      <c r="H36" s="38"/>
      <c r="I36" s="155">
        <v>0.14999999999999999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52</v>
      </c>
      <c r="F37" s="154">
        <f>ROUND((ROUND((SUM(BI118:BI123)),  2) + SUM(BI125:BI129)),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6"/>
      <c r="D39" s="157" t="s">
        <v>53</v>
      </c>
      <c r="E39" s="158"/>
      <c r="F39" s="158"/>
      <c r="G39" s="159" t="s">
        <v>54</v>
      </c>
      <c r="H39" s="160" t="s">
        <v>55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63" t="s">
        <v>56</v>
      </c>
      <c r="E50" s="164"/>
      <c r="F50" s="164"/>
      <c r="G50" s="163" t="s">
        <v>57</v>
      </c>
      <c r="H50" s="164"/>
      <c r="I50" s="164"/>
      <c r="J50" s="164"/>
      <c r="K50" s="164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5" t="s">
        <v>58</v>
      </c>
      <c r="E61" s="166"/>
      <c r="F61" s="167" t="s">
        <v>59</v>
      </c>
      <c r="G61" s="165" t="s">
        <v>58</v>
      </c>
      <c r="H61" s="166"/>
      <c r="I61" s="166"/>
      <c r="J61" s="168" t="s">
        <v>59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63" t="s">
        <v>60</v>
      </c>
      <c r="E65" s="169"/>
      <c r="F65" s="169"/>
      <c r="G65" s="163" t="s">
        <v>61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5" t="s">
        <v>58</v>
      </c>
      <c r="E76" s="166"/>
      <c r="F76" s="167" t="s">
        <v>59</v>
      </c>
      <c r="G76" s="165" t="s">
        <v>58</v>
      </c>
      <c r="H76" s="166"/>
      <c r="I76" s="166"/>
      <c r="J76" s="168" t="s">
        <v>59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105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Výtah Jánská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103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04 -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Jánská 18/20, 602 00 Brno</v>
      </c>
      <c r="G89" s="40"/>
      <c r="H89" s="40"/>
      <c r="I89" s="32" t="s">
        <v>22</v>
      </c>
      <c r="J89" s="79" t="str">
        <f>IF(J12="","",J12)</f>
        <v>20. 1. 2020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25.65" customHeight="1">
      <c r="A91" s="38"/>
      <c r="B91" s="39"/>
      <c r="C91" s="32" t="s">
        <v>24</v>
      </c>
      <c r="D91" s="40"/>
      <c r="E91" s="40"/>
      <c r="F91" s="27" t="str">
        <f>E15</f>
        <v>Statutární město Brno</v>
      </c>
      <c r="G91" s="40"/>
      <c r="H91" s="40"/>
      <c r="I91" s="32" t="s">
        <v>32</v>
      </c>
      <c r="J91" s="36" t="str">
        <f>E21</f>
        <v>Ing. et Ing. Pavel Vyskočil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25.6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37</v>
      </c>
      <c r="J92" s="36" t="str">
        <f>E24</f>
        <v>STAGA stavební agentura s.r.o.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106</v>
      </c>
      <c r="D94" s="176"/>
      <c r="E94" s="176"/>
      <c r="F94" s="176"/>
      <c r="G94" s="176"/>
      <c r="H94" s="176"/>
      <c r="I94" s="176"/>
      <c r="J94" s="177" t="s">
        <v>107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108</v>
      </c>
      <c r="D96" s="40"/>
      <c r="E96" s="40"/>
      <c r="F96" s="40"/>
      <c r="G96" s="40"/>
      <c r="H96" s="40"/>
      <c r="I96" s="40"/>
      <c r="J96" s="110">
        <f>J118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109</v>
      </c>
    </row>
    <row r="97" s="9" customFormat="1" ht="24.96" customHeight="1">
      <c r="A97" s="9"/>
      <c r="B97" s="179"/>
      <c r="C97" s="180"/>
      <c r="D97" s="181" t="s">
        <v>354</v>
      </c>
      <c r="E97" s="182"/>
      <c r="F97" s="182"/>
      <c r="G97" s="182"/>
      <c r="H97" s="182"/>
      <c r="I97" s="182"/>
      <c r="J97" s="183">
        <f>J119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1.84" customHeight="1">
      <c r="A98" s="9"/>
      <c r="B98" s="179"/>
      <c r="C98" s="180"/>
      <c r="D98" s="191" t="s">
        <v>116</v>
      </c>
      <c r="E98" s="180"/>
      <c r="F98" s="180"/>
      <c r="G98" s="180"/>
      <c r="H98" s="180"/>
      <c r="I98" s="180"/>
      <c r="J98" s="192">
        <f>J124</f>
        <v>0</v>
      </c>
      <c r="K98" s="180"/>
      <c r="L98" s="18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2" customFormat="1" ht="21.84" customHeight="1">
      <c r="A99" s="38"/>
      <c r="B99" s="39"/>
      <c r="C99" s="40"/>
      <c r="D99" s="40"/>
      <c r="E99" s="40"/>
      <c r="F99" s="40"/>
      <c r="G99" s="40"/>
      <c r="H99" s="40"/>
      <c r="I99" s="40"/>
      <c r="J99" s="40"/>
      <c r="K99" s="40"/>
      <c r="L99" s="63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</row>
    <row r="100" s="2" customFormat="1" ht="6.96" customHeight="1">
      <c r="A100" s="38"/>
      <c r="B100" s="66"/>
      <c r="C100" s="67"/>
      <c r="D100" s="67"/>
      <c r="E100" s="67"/>
      <c r="F100" s="67"/>
      <c r="G100" s="67"/>
      <c r="H100" s="67"/>
      <c r="I100" s="67"/>
      <c r="J100" s="67"/>
      <c r="K100" s="67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4" s="2" customFormat="1" ht="6.96" customHeight="1">
      <c r="A104" s="38"/>
      <c r="B104" s="68"/>
      <c r="C104" s="69"/>
      <c r="D104" s="69"/>
      <c r="E104" s="69"/>
      <c r="F104" s="69"/>
      <c r="G104" s="69"/>
      <c r="H104" s="69"/>
      <c r="I104" s="69"/>
      <c r="J104" s="69"/>
      <c r="K104" s="69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24.96" customHeight="1">
      <c r="A105" s="38"/>
      <c r="B105" s="39"/>
      <c r="C105" s="23" t="s">
        <v>117</v>
      </c>
      <c r="D105" s="40"/>
      <c r="E105" s="40"/>
      <c r="F105" s="40"/>
      <c r="G105" s="40"/>
      <c r="H105" s="40"/>
      <c r="I105" s="40"/>
      <c r="J105" s="40"/>
      <c r="K105" s="40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6.96" customHeight="1">
      <c r="A106" s="38"/>
      <c r="B106" s="39"/>
      <c r="C106" s="40"/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12" customHeight="1">
      <c r="A107" s="38"/>
      <c r="B107" s="39"/>
      <c r="C107" s="32" t="s">
        <v>16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6.5" customHeight="1">
      <c r="A108" s="38"/>
      <c r="B108" s="39"/>
      <c r="C108" s="40"/>
      <c r="D108" s="40"/>
      <c r="E108" s="174" t="str">
        <f>E7</f>
        <v>Výtah Jánská</v>
      </c>
      <c r="F108" s="32"/>
      <c r="G108" s="32"/>
      <c r="H108" s="32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103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76" t="str">
        <f>E9</f>
        <v>04 - VRN</v>
      </c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20</v>
      </c>
      <c r="D112" s="40"/>
      <c r="E112" s="40"/>
      <c r="F112" s="27" t="str">
        <f>F12</f>
        <v>Jánská 18/20, 602 00 Brno</v>
      </c>
      <c r="G112" s="40"/>
      <c r="H112" s="40"/>
      <c r="I112" s="32" t="s">
        <v>22</v>
      </c>
      <c r="J112" s="79" t="str">
        <f>IF(J12="","",J12)</f>
        <v>20. 1. 2020</v>
      </c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5.65" customHeight="1">
      <c r="A114" s="38"/>
      <c r="B114" s="39"/>
      <c r="C114" s="32" t="s">
        <v>24</v>
      </c>
      <c r="D114" s="40"/>
      <c r="E114" s="40"/>
      <c r="F114" s="27" t="str">
        <f>E15</f>
        <v>Statutární město Brno</v>
      </c>
      <c r="G114" s="40"/>
      <c r="H114" s="40"/>
      <c r="I114" s="32" t="s">
        <v>32</v>
      </c>
      <c r="J114" s="36" t="str">
        <f>E21</f>
        <v>Ing. et Ing. Pavel Vyskočil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25.65" customHeight="1">
      <c r="A115" s="38"/>
      <c r="B115" s="39"/>
      <c r="C115" s="32" t="s">
        <v>30</v>
      </c>
      <c r="D115" s="40"/>
      <c r="E115" s="40"/>
      <c r="F115" s="27" t="str">
        <f>IF(E18="","",E18)</f>
        <v>Vyplň údaj</v>
      </c>
      <c r="G115" s="40"/>
      <c r="H115" s="40"/>
      <c r="I115" s="32" t="s">
        <v>37</v>
      </c>
      <c r="J115" s="36" t="str">
        <f>E24</f>
        <v>STAGA stavební agentura s.r.o.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0.32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11" customFormat="1" ht="29.28" customHeight="1">
      <c r="A117" s="193"/>
      <c r="B117" s="194"/>
      <c r="C117" s="195" t="s">
        <v>118</v>
      </c>
      <c r="D117" s="196" t="s">
        <v>68</v>
      </c>
      <c r="E117" s="196" t="s">
        <v>64</v>
      </c>
      <c r="F117" s="196" t="s">
        <v>65</v>
      </c>
      <c r="G117" s="196" t="s">
        <v>119</v>
      </c>
      <c r="H117" s="196" t="s">
        <v>120</v>
      </c>
      <c r="I117" s="196" t="s">
        <v>121</v>
      </c>
      <c r="J117" s="196" t="s">
        <v>107</v>
      </c>
      <c r="K117" s="197" t="s">
        <v>122</v>
      </c>
      <c r="L117" s="198"/>
      <c r="M117" s="100" t="s">
        <v>1</v>
      </c>
      <c r="N117" s="101" t="s">
        <v>47</v>
      </c>
      <c r="O117" s="101" t="s">
        <v>123</v>
      </c>
      <c r="P117" s="101" t="s">
        <v>124</v>
      </c>
      <c r="Q117" s="101" t="s">
        <v>125</v>
      </c>
      <c r="R117" s="101" t="s">
        <v>126</v>
      </c>
      <c r="S117" s="101" t="s">
        <v>127</v>
      </c>
      <c r="T117" s="102" t="s">
        <v>128</v>
      </c>
      <c r="U117" s="193"/>
      <c r="V117" s="193"/>
      <c r="W117" s="193"/>
      <c r="X117" s="193"/>
      <c r="Y117" s="193"/>
      <c r="Z117" s="193"/>
      <c r="AA117" s="193"/>
      <c r="AB117" s="193"/>
      <c r="AC117" s="193"/>
      <c r="AD117" s="193"/>
      <c r="AE117" s="193"/>
    </row>
    <row r="118" s="2" customFormat="1" ht="22.8" customHeight="1">
      <c r="A118" s="38"/>
      <c r="B118" s="39"/>
      <c r="C118" s="107" t="s">
        <v>129</v>
      </c>
      <c r="D118" s="40"/>
      <c r="E118" s="40"/>
      <c r="F118" s="40"/>
      <c r="G118" s="40"/>
      <c r="H118" s="40"/>
      <c r="I118" s="40"/>
      <c r="J118" s="199">
        <f>BK118</f>
        <v>0</v>
      </c>
      <c r="K118" s="40"/>
      <c r="L118" s="44"/>
      <c r="M118" s="103"/>
      <c r="N118" s="200"/>
      <c r="O118" s="104"/>
      <c r="P118" s="201">
        <f>P119+P124</f>
        <v>0</v>
      </c>
      <c r="Q118" s="104"/>
      <c r="R118" s="201">
        <f>R119+R124</f>
        <v>0</v>
      </c>
      <c r="S118" s="104"/>
      <c r="T118" s="202">
        <f>T119+T124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82</v>
      </c>
      <c r="AU118" s="17" t="s">
        <v>109</v>
      </c>
      <c r="BK118" s="203">
        <f>BK119+BK124</f>
        <v>0</v>
      </c>
    </row>
    <row r="119" s="12" customFormat="1" ht="25.92" customHeight="1">
      <c r="A119" s="12"/>
      <c r="B119" s="204"/>
      <c r="C119" s="205"/>
      <c r="D119" s="206" t="s">
        <v>82</v>
      </c>
      <c r="E119" s="207" t="s">
        <v>100</v>
      </c>
      <c r="F119" s="207" t="s">
        <v>355</v>
      </c>
      <c r="G119" s="205"/>
      <c r="H119" s="205"/>
      <c r="I119" s="208"/>
      <c r="J119" s="192">
        <f>BK119</f>
        <v>0</v>
      </c>
      <c r="K119" s="205"/>
      <c r="L119" s="209"/>
      <c r="M119" s="210"/>
      <c r="N119" s="211"/>
      <c r="O119" s="211"/>
      <c r="P119" s="212">
        <f>SUM(P120:P123)</f>
        <v>0</v>
      </c>
      <c r="Q119" s="211"/>
      <c r="R119" s="212">
        <f>SUM(R120:R123)</f>
        <v>0</v>
      </c>
      <c r="S119" s="211"/>
      <c r="T119" s="213">
        <f>SUM(T120:T123)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4" t="s">
        <v>163</v>
      </c>
      <c r="AT119" s="215" t="s">
        <v>82</v>
      </c>
      <c r="AU119" s="215" t="s">
        <v>83</v>
      </c>
      <c r="AY119" s="214" t="s">
        <v>132</v>
      </c>
      <c r="BK119" s="216">
        <f>SUM(BK120:BK123)</f>
        <v>0</v>
      </c>
    </row>
    <row r="120" s="2" customFormat="1" ht="14.4" customHeight="1">
      <c r="A120" s="38"/>
      <c r="B120" s="39"/>
      <c r="C120" s="219" t="s">
        <v>91</v>
      </c>
      <c r="D120" s="219" t="s">
        <v>135</v>
      </c>
      <c r="E120" s="220" t="s">
        <v>356</v>
      </c>
      <c r="F120" s="221" t="s">
        <v>357</v>
      </c>
      <c r="G120" s="222" t="s">
        <v>195</v>
      </c>
      <c r="H120" s="223">
        <v>1</v>
      </c>
      <c r="I120" s="224"/>
      <c r="J120" s="225">
        <f>ROUND(I120*H120,2)</f>
        <v>0</v>
      </c>
      <c r="K120" s="221" t="s">
        <v>1</v>
      </c>
      <c r="L120" s="44"/>
      <c r="M120" s="226" t="s">
        <v>1</v>
      </c>
      <c r="N120" s="227" t="s">
        <v>49</v>
      </c>
      <c r="O120" s="91"/>
      <c r="P120" s="228">
        <f>O120*H120</f>
        <v>0</v>
      </c>
      <c r="Q120" s="228">
        <v>0</v>
      </c>
      <c r="R120" s="228">
        <f>Q120*H120</f>
        <v>0</v>
      </c>
      <c r="S120" s="228">
        <v>0</v>
      </c>
      <c r="T120" s="229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30" t="s">
        <v>140</v>
      </c>
      <c r="AT120" s="230" t="s">
        <v>135</v>
      </c>
      <c r="AU120" s="230" t="s">
        <v>91</v>
      </c>
      <c r="AY120" s="17" t="s">
        <v>132</v>
      </c>
      <c r="BE120" s="231">
        <f>IF(N120="základní",J120,0)</f>
        <v>0</v>
      </c>
      <c r="BF120" s="231">
        <f>IF(N120="snížená",J120,0)</f>
        <v>0</v>
      </c>
      <c r="BG120" s="231">
        <f>IF(N120="zákl. přenesená",J120,0)</f>
        <v>0</v>
      </c>
      <c r="BH120" s="231">
        <f>IF(N120="sníž. přenesená",J120,0)</f>
        <v>0</v>
      </c>
      <c r="BI120" s="231">
        <f>IF(N120="nulová",J120,0)</f>
        <v>0</v>
      </c>
      <c r="BJ120" s="17" t="s">
        <v>141</v>
      </c>
      <c r="BK120" s="231">
        <f>ROUND(I120*H120,2)</f>
        <v>0</v>
      </c>
      <c r="BL120" s="17" t="s">
        <v>140</v>
      </c>
      <c r="BM120" s="230" t="s">
        <v>358</v>
      </c>
    </row>
    <row r="121" s="2" customFormat="1" ht="14.4" customHeight="1">
      <c r="A121" s="38"/>
      <c r="B121" s="39"/>
      <c r="C121" s="219" t="s">
        <v>141</v>
      </c>
      <c r="D121" s="219" t="s">
        <v>135</v>
      </c>
      <c r="E121" s="220" t="s">
        <v>359</v>
      </c>
      <c r="F121" s="221" t="s">
        <v>360</v>
      </c>
      <c r="G121" s="222" t="s">
        <v>195</v>
      </c>
      <c r="H121" s="223">
        <v>1</v>
      </c>
      <c r="I121" s="224"/>
      <c r="J121" s="225">
        <f>ROUND(I121*H121,2)</f>
        <v>0</v>
      </c>
      <c r="K121" s="221" t="s">
        <v>1</v>
      </c>
      <c r="L121" s="44"/>
      <c r="M121" s="226" t="s">
        <v>1</v>
      </c>
      <c r="N121" s="227" t="s">
        <v>49</v>
      </c>
      <c r="O121" s="91"/>
      <c r="P121" s="228">
        <f>O121*H121</f>
        <v>0</v>
      </c>
      <c r="Q121" s="228">
        <v>0</v>
      </c>
      <c r="R121" s="228">
        <f>Q121*H121</f>
        <v>0</v>
      </c>
      <c r="S121" s="228">
        <v>0</v>
      </c>
      <c r="T121" s="229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30" t="s">
        <v>140</v>
      </c>
      <c r="AT121" s="230" t="s">
        <v>135</v>
      </c>
      <c r="AU121" s="230" t="s">
        <v>91</v>
      </c>
      <c r="AY121" s="17" t="s">
        <v>132</v>
      </c>
      <c r="BE121" s="231">
        <f>IF(N121="základní",J121,0)</f>
        <v>0</v>
      </c>
      <c r="BF121" s="231">
        <f>IF(N121="snížená",J121,0)</f>
        <v>0</v>
      </c>
      <c r="BG121" s="231">
        <f>IF(N121="zákl. přenesená",J121,0)</f>
        <v>0</v>
      </c>
      <c r="BH121" s="231">
        <f>IF(N121="sníž. přenesená",J121,0)</f>
        <v>0</v>
      </c>
      <c r="BI121" s="231">
        <f>IF(N121="nulová",J121,0)</f>
        <v>0</v>
      </c>
      <c r="BJ121" s="17" t="s">
        <v>141</v>
      </c>
      <c r="BK121" s="231">
        <f>ROUND(I121*H121,2)</f>
        <v>0</v>
      </c>
      <c r="BL121" s="17" t="s">
        <v>140</v>
      </c>
      <c r="BM121" s="230" t="s">
        <v>361</v>
      </c>
    </row>
    <row r="122" s="2" customFormat="1" ht="14.4" customHeight="1">
      <c r="A122" s="38"/>
      <c r="B122" s="39"/>
      <c r="C122" s="219" t="s">
        <v>155</v>
      </c>
      <c r="D122" s="219" t="s">
        <v>135</v>
      </c>
      <c r="E122" s="220" t="s">
        <v>362</v>
      </c>
      <c r="F122" s="221" t="s">
        <v>363</v>
      </c>
      <c r="G122" s="222" t="s">
        <v>195</v>
      </c>
      <c r="H122" s="223">
        <v>1</v>
      </c>
      <c r="I122" s="224"/>
      <c r="J122" s="225">
        <f>ROUND(I122*H122,2)</f>
        <v>0</v>
      </c>
      <c r="K122" s="221" t="s">
        <v>1</v>
      </c>
      <c r="L122" s="44"/>
      <c r="M122" s="226" t="s">
        <v>1</v>
      </c>
      <c r="N122" s="227" t="s">
        <v>49</v>
      </c>
      <c r="O122" s="91"/>
      <c r="P122" s="228">
        <f>O122*H122</f>
        <v>0</v>
      </c>
      <c r="Q122" s="228">
        <v>0</v>
      </c>
      <c r="R122" s="228">
        <f>Q122*H122</f>
        <v>0</v>
      </c>
      <c r="S122" s="228">
        <v>0</v>
      </c>
      <c r="T122" s="229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30" t="s">
        <v>140</v>
      </c>
      <c r="AT122" s="230" t="s">
        <v>135</v>
      </c>
      <c r="AU122" s="230" t="s">
        <v>91</v>
      </c>
      <c r="AY122" s="17" t="s">
        <v>132</v>
      </c>
      <c r="BE122" s="231">
        <f>IF(N122="základní",J122,0)</f>
        <v>0</v>
      </c>
      <c r="BF122" s="231">
        <f>IF(N122="snížená",J122,0)</f>
        <v>0</v>
      </c>
      <c r="BG122" s="231">
        <f>IF(N122="zákl. přenesená",J122,0)</f>
        <v>0</v>
      </c>
      <c r="BH122" s="231">
        <f>IF(N122="sníž. přenesená",J122,0)</f>
        <v>0</v>
      </c>
      <c r="BI122" s="231">
        <f>IF(N122="nulová",J122,0)</f>
        <v>0</v>
      </c>
      <c r="BJ122" s="17" t="s">
        <v>141</v>
      </c>
      <c r="BK122" s="231">
        <f>ROUND(I122*H122,2)</f>
        <v>0</v>
      </c>
      <c r="BL122" s="17" t="s">
        <v>140</v>
      </c>
      <c r="BM122" s="230" t="s">
        <v>364</v>
      </c>
    </row>
    <row r="123" s="2" customFormat="1" ht="14.4" customHeight="1">
      <c r="A123" s="38"/>
      <c r="B123" s="39"/>
      <c r="C123" s="219" t="s">
        <v>140</v>
      </c>
      <c r="D123" s="219" t="s">
        <v>135</v>
      </c>
      <c r="E123" s="220" t="s">
        <v>365</v>
      </c>
      <c r="F123" s="221" t="s">
        <v>366</v>
      </c>
      <c r="G123" s="222" t="s">
        <v>195</v>
      </c>
      <c r="H123" s="223">
        <v>1</v>
      </c>
      <c r="I123" s="224"/>
      <c r="J123" s="225">
        <f>ROUND(I123*H123,2)</f>
        <v>0</v>
      </c>
      <c r="K123" s="221" t="s">
        <v>1</v>
      </c>
      <c r="L123" s="44"/>
      <c r="M123" s="226" t="s">
        <v>1</v>
      </c>
      <c r="N123" s="227" t="s">
        <v>49</v>
      </c>
      <c r="O123" s="91"/>
      <c r="P123" s="228">
        <f>O123*H123</f>
        <v>0</v>
      </c>
      <c r="Q123" s="228">
        <v>0</v>
      </c>
      <c r="R123" s="228">
        <f>Q123*H123</f>
        <v>0</v>
      </c>
      <c r="S123" s="228">
        <v>0</v>
      </c>
      <c r="T123" s="229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30" t="s">
        <v>140</v>
      </c>
      <c r="AT123" s="230" t="s">
        <v>135</v>
      </c>
      <c r="AU123" s="230" t="s">
        <v>91</v>
      </c>
      <c r="AY123" s="17" t="s">
        <v>132</v>
      </c>
      <c r="BE123" s="231">
        <f>IF(N123="základní",J123,0)</f>
        <v>0</v>
      </c>
      <c r="BF123" s="231">
        <f>IF(N123="snížená",J123,0)</f>
        <v>0</v>
      </c>
      <c r="BG123" s="231">
        <f>IF(N123="zákl. přenesená",J123,0)</f>
        <v>0</v>
      </c>
      <c r="BH123" s="231">
        <f>IF(N123="sníž. přenesená",J123,0)</f>
        <v>0</v>
      </c>
      <c r="BI123" s="231">
        <f>IF(N123="nulová",J123,0)</f>
        <v>0</v>
      </c>
      <c r="BJ123" s="17" t="s">
        <v>141</v>
      </c>
      <c r="BK123" s="231">
        <f>ROUND(I123*H123,2)</f>
        <v>0</v>
      </c>
      <c r="BL123" s="17" t="s">
        <v>140</v>
      </c>
      <c r="BM123" s="230" t="s">
        <v>367</v>
      </c>
    </row>
    <row r="124" s="2" customFormat="1" ht="49.92" customHeight="1">
      <c r="A124" s="38"/>
      <c r="B124" s="39"/>
      <c r="C124" s="40"/>
      <c r="D124" s="40"/>
      <c r="E124" s="207" t="s">
        <v>198</v>
      </c>
      <c r="F124" s="207" t="s">
        <v>199</v>
      </c>
      <c r="G124" s="40"/>
      <c r="H124" s="40"/>
      <c r="I124" s="40"/>
      <c r="J124" s="192">
        <f>BK124</f>
        <v>0</v>
      </c>
      <c r="K124" s="40"/>
      <c r="L124" s="44"/>
      <c r="M124" s="265"/>
      <c r="N124" s="266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82</v>
      </c>
      <c r="AU124" s="17" t="s">
        <v>83</v>
      </c>
      <c r="AY124" s="17" t="s">
        <v>200</v>
      </c>
      <c r="BK124" s="231">
        <f>SUM(BK125:BK129)</f>
        <v>0</v>
      </c>
    </row>
    <row r="125" s="2" customFormat="1" ht="16.32" customHeight="1">
      <c r="A125" s="38"/>
      <c r="B125" s="39"/>
      <c r="C125" s="267" t="s">
        <v>1</v>
      </c>
      <c r="D125" s="267" t="s">
        <v>135</v>
      </c>
      <c r="E125" s="268" t="s">
        <v>1</v>
      </c>
      <c r="F125" s="269" t="s">
        <v>1</v>
      </c>
      <c r="G125" s="270" t="s">
        <v>1</v>
      </c>
      <c r="H125" s="271"/>
      <c r="I125" s="272"/>
      <c r="J125" s="273">
        <f>BK125</f>
        <v>0</v>
      </c>
      <c r="K125" s="274"/>
      <c r="L125" s="44"/>
      <c r="M125" s="275" t="s">
        <v>1</v>
      </c>
      <c r="N125" s="276" t="s">
        <v>49</v>
      </c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200</v>
      </c>
      <c r="AU125" s="17" t="s">
        <v>91</v>
      </c>
      <c r="AY125" s="17" t="s">
        <v>200</v>
      </c>
      <c r="BE125" s="231">
        <f>IF(N125="základní",J125,0)</f>
        <v>0</v>
      </c>
      <c r="BF125" s="231">
        <f>IF(N125="snížená",J125,0)</f>
        <v>0</v>
      </c>
      <c r="BG125" s="231">
        <f>IF(N125="zákl. přenesená",J125,0)</f>
        <v>0</v>
      </c>
      <c r="BH125" s="231">
        <f>IF(N125="sníž. přenesená",J125,0)</f>
        <v>0</v>
      </c>
      <c r="BI125" s="231">
        <f>IF(N125="nulová",J125,0)</f>
        <v>0</v>
      </c>
      <c r="BJ125" s="17" t="s">
        <v>141</v>
      </c>
      <c r="BK125" s="231">
        <f>I125*H125</f>
        <v>0</v>
      </c>
    </row>
    <row r="126" s="2" customFormat="1" ht="16.32" customHeight="1">
      <c r="A126" s="38"/>
      <c r="B126" s="39"/>
      <c r="C126" s="267" t="s">
        <v>1</v>
      </c>
      <c r="D126" s="267" t="s">
        <v>135</v>
      </c>
      <c r="E126" s="268" t="s">
        <v>1</v>
      </c>
      <c r="F126" s="269" t="s">
        <v>1</v>
      </c>
      <c r="G126" s="270" t="s">
        <v>1</v>
      </c>
      <c r="H126" s="271"/>
      <c r="I126" s="272"/>
      <c r="J126" s="273">
        <f>BK126</f>
        <v>0</v>
      </c>
      <c r="K126" s="274"/>
      <c r="L126" s="44"/>
      <c r="M126" s="275" t="s">
        <v>1</v>
      </c>
      <c r="N126" s="276" t="s">
        <v>49</v>
      </c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200</v>
      </c>
      <c r="AU126" s="17" t="s">
        <v>91</v>
      </c>
      <c r="AY126" s="17" t="s">
        <v>200</v>
      </c>
      <c r="BE126" s="231">
        <f>IF(N126="základní",J126,0)</f>
        <v>0</v>
      </c>
      <c r="BF126" s="231">
        <f>IF(N126="snížená",J126,0)</f>
        <v>0</v>
      </c>
      <c r="BG126" s="231">
        <f>IF(N126="zákl. přenesená",J126,0)</f>
        <v>0</v>
      </c>
      <c r="BH126" s="231">
        <f>IF(N126="sníž. přenesená",J126,0)</f>
        <v>0</v>
      </c>
      <c r="BI126" s="231">
        <f>IF(N126="nulová",J126,0)</f>
        <v>0</v>
      </c>
      <c r="BJ126" s="17" t="s">
        <v>141</v>
      </c>
      <c r="BK126" s="231">
        <f>I126*H126</f>
        <v>0</v>
      </c>
    </row>
    <row r="127" s="2" customFormat="1" ht="16.32" customHeight="1">
      <c r="A127" s="38"/>
      <c r="B127" s="39"/>
      <c r="C127" s="267" t="s">
        <v>1</v>
      </c>
      <c r="D127" s="267" t="s">
        <v>135</v>
      </c>
      <c r="E127" s="268" t="s">
        <v>1</v>
      </c>
      <c r="F127" s="269" t="s">
        <v>1</v>
      </c>
      <c r="G127" s="270" t="s">
        <v>1</v>
      </c>
      <c r="H127" s="271"/>
      <c r="I127" s="272"/>
      <c r="J127" s="273">
        <f>BK127</f>
        <v>0</v>
      </c>
      <c r="K127" s="274"/>
      <c r="L127" s="44"/>
      <c r="M127" s="275" t="s">
        <v>1</v>
      </c>
      <c r="N127" s="276" t="s">
        <v>49</v>
      </c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200</v>
      </c>
      <c r="AU127" s="17" t="s">
        <v>91</v>
      </c>
      <c r="AY127" s="17" t="s">
        <v>200</v>
      </c>
      <c r="BE127" s="231">
        <f>IF(N127="základní",J127,0)</f>
        <v>0</v>
      </c>
      <c r="BF127" s="231">
        <f>IF(N127="snížená",J127,0)</f>
        <v>0</v>
      </c>
      <c r="BG127" s="231">
        <f>IF(N127="zákl. přenesená",J127,0)</f>
        <v>0</v>
      </c>
      <c r="BH127" s="231">
        <f>IF(N127="sníž. přenesená",J127,0)</f>
        <v>0</v>
      </c>
      <c r="BI127" s="231">
        <f>IF(N127="nulová",J127,0)</f>
        <v>0</v>
      </c>
      <c r="BJ127" s="17" t="s">
        <v>141</v>
      </c>
      <c r="BK127" s="231">
        <f>I127*H127</f>
        <v>0</v>
      </c>
    </row>
    <row r="128" s="2" customFormat="1" ht="16.32" customHeight="1">
      <c r="A128" s="38"/>
      <c r="B128" s="39"/>
      <c r="C128" s="267" t="s">
        <v>1</v>
      </c>
      <c r="D128" s="267" t="s">
        <v>135</v>
      </c>
      <c r="E128" s="268" t="s">
        <v>1</v>
      </c>
      <c r="F128" s="269" t="s">
        <v>1</v>
      </c>
      <c r="G128" s="270" t="s">
        <v>1</v>
      </c>
      <c r="H128" s="271"/>
      <c r="I128" s="272"/>
      <c r="J128" s="273">
        <f>BK128</f>
        <v>0</v>
      </c>
      <c r="K128" s="274"/>
      <c r="L128" s="44"/>
      <c r="M128" s="275" t="s">
        <v>1</v>
      </c>
      <c r="N128" s="276" t="s">
        <v>49</v>
      </c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200</v>
      </c>
      <c r="AU128" s="17" t="s">
        <v>91</v>
      </c>
      <c r="AY128" s="17" t="s">
        <v>200</v>
      </c>
      <c r="BE128" s="231">
        <f>IF(N128="základní",J128,0)</f>
        <v>0</v>
      </c>
      <c r="BF128" s="231">
        <f>IF(N128="snížená",J128,0)</f>
        <v>0</v>
      </c>
      <c r="BG128" s="231">
        <f>IF(N128="zákl. přenesená",J128,0)</f>
        <v>0</v>
      </c>
      <c r="BH128" s="231">
        <f>IF(N128="sníž. přenesená",J128,0)</f>
        <v>0</v>
      </c>
      <c r="BI128" s="231">
        <f>IF(N128="nulová",J128,0)</f>
        <v>0</v>
      </c>
      <c r="BJ128" s="17" t="s">
        <v>141</v>
      </c>
      <c r="BK128" s="231">
        <f>I128*H128</f>
        <v>0</v>
      </c>
    </row>
    <row r="129" s="2" customFormat="1" ht="16.32" customHeight="1">
      <c r="A129" s="38"/>
      <c r="B129" s="39"/>
      <c r="C129" s="267" t="s">
        <v>1</v>
      </c>
      <c r="D129" s="267" t="s">
        <v>135</v>
      </c>
      <c r="E129" s="268" t="s">
        <v>1</v>
      </c>
      <c r="F129" s="269" t="s">
        <v>1</v>
      </c>
      <c r="G129" s="270" t="s">
        <v>1</v>
      </c>
      <c r="H129" s="271"/>
      <c r="I129" s="272"/>
      <c r="J129" s="273">
        <f>BK129</f>
        <v>0</v>
      </c>
      <c r="K129" s="274"/>
      <c r="L129" s="44"/>
      <c r="M129" s="275" t="s">
        <v>1</v>
      </c>
      <c r="N129" s="276" t="s">
        <v>49</v>
      </c>
      <c r="O129" s="277"/>
      <c r="P129" s="277"/>
      <c r="Q129" s="277"/>
      <c r="R129" s="277"/>
      <c r="S129" s="277"/>
      <c r="T129" s="27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200</v>
      </c>
      <c r="AU129" s="17" t="s">
        <v>91</v>
      </c>
      <c r="AY129" s="17" t="s">
        <v>200</v>
      </c>
      <c r="BE129" s="231">
        <f>IF(N129="základní",J129,0)</f>
        <v>0</v>
      </c>
      <c r="BF129" s="231">
        <f>IF(N129="snížená",J129,0)</f>
        <v>0</v>
      </c>
      <c r="BG129" s="231">
        <f>IF(N129="zákl. přenesená",J129,0)</f>
        <v>0</v>
      </c>
      <c r="BH129" s="231">
        <f>IF(N129="sníž. přenesená",J129,0)</f>
        <v>0</v>
      </c>
      <c r="BI129" s="231">
        <f>IF(N129="nulová",J129,0)</f>
        <v>0</v>
      </c>
      <c r="BJ129" s="17" t="s">
        <v>141</v>
      </c>
      <c r="BK129" s="231">
        <f>I129*H129</f>
        <v>0</v>
      </c>
    </row>
    <row r="130" s="2" customFormat="1" ht="6.96" customHeight="1">
      <c r="A130" s="38"/>
      <c r="B130" s="66"/>
      <c r="C130" s="67"/>
      <c r="D130" s="67"/>
      <c r="E130" s="67"/>
      <c r="F130" s="67"/>
      <c r="G130" s="67"/>
      <c r="H130" s="67"/>
      <c r="I130" s="67"/>
      <c r="J130" s="67"/>
      <c r="K130" s="67"/>
      <c r="L130" s="44"/>
      <c r="M130" s="38"/>
      <c r="O130" s="38"/>
      <c r="P130" s="38"/>
      <c r="Q130" s="38"/>
      <c r="R130" s="38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</sheetData>
  <sheetProtection sheet="1" autoFilter="0" formatColumns="0" formatRows="0" objects="1" scenarios="1" spinCount="100000" saltValue="JUzgsHpmO6vUn9BeAkyzwx+2mtAa1Qye4Y/i6debsOzhhhXg0VcyP04uqx/5jxyCSlJGjTAY2vzIja0Fg369zg==" hashValue="VC37F+gmZ3Yum5RzeZFNn5cU0hAgyuYUuZ3xwDGaf4Qw4ObcQO4BJvu54t39Y9IyYlK6eOXHOmO5NUa/pc0PFQ==" algorithmName="SHA-512" password="CC35"/>
  <autoFilter ref="C117:K129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dataValidations count="2">
    <dataValidation type="list" allowBlank="1" showInputMessage="1" showErrorMessage="1" error="Povoleny jsou hodnoty K, M." sqref="D125:D130">
      <formula1>"K, M"</formula1>
    </dataValidation>
    <dataValidation type="list" allowBlank="1" showInputMessage="1" showErrorMessage="1" error="Povoleny jsou hodnoty základní, snížená, zákl. přenesená, sníž. přenesená, nulová." sqref="N125:N130">
      <formula1>"základní, snížená, zákl. přenesená, sníž. přenesená,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martin tuscher</dc:creator>
  <cp:lastModifiedBy>martin tuscher</cp:lastModifiedBy>
  <dcterms:created xsi:type="dcterms:W3CDTF">2020-09-15T10:23:11Z</dcterms:created>
  <dcterms:modified xsi:type="dcterms:W3CDTF">2020-09-15T10:23:15Z</dcterms:modified>
</cp:coreProperties>
</file>